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AAA学习\学习\0_STC芯片\STC32G实验箱资料\"/>
    </mc:Choice>
  </mc:AlternateContent>
  <xr:revisionPtr revIDLastSave="0" documentId="13_ncr:1_{97690AF8-955A-4076-9451-34A61327BB0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更新日志" sheetId="3" r:id="rId1"/>
    <sheet name="引脚查询" sheetId="1" r:id="rId2"/>
    <sheet name="ADC计算器" sheetId="4" r:id="rId3"/>
    <sheet name="数码显示计算器+进制转换" sheetId="2" r:id="rId4"/>
    <sheet name="C语言" sheetId="9" r:id="rId5"/>
    <sheet name="STC32G中断序号表" sheetId="10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6" i="1" l="1"/>
  <c r="AB48" i="1"/>
  <c r="V48" i="1" s="1"/>
  <c r="AA44" i="1"/>
  <c r="AA43" i="1"/>
  <c r="AA39" i="1"/>
  <c r="AA38" i="1"/>
  <c r="N53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5" i="4"/>
  <c r="N6" i="4"/>
  <c r="N7" i="4"/>
  <c r="N8" i="4"/>
  <c r="N9" i="4"/>
  <c r="N10" i="4"/>
  <c r="N11" i="4"/>
  <c r="N12" i="4"/>
  <c r="N13" i="4"/>
  <c r="N14" i="4"/>
  <c r="N15" i="4"/>
  <c r="N4" i="4"/>
  <c r="G5" i="4"/>
  <c r="F5" i="4" s="1"/>
  <c r="G39" i="4"/>
  <c r="F39" i="4" s="1"/>
  <c r="E39" i="4" s="1"/>
  <c r="D39" i="4" s="1"/>
  <c r="G40" i="4"/>
  <c r="F40" i="4" s="1"/>
  <c r="E40" i="4" s="1"/>
  <c r="D40" i="4" s="1"/>
  <c r="G41" i="4"/>
  <c r="F41" i="4" s="1"/>
  <c r="E41" i="4" s="1"/>
  <c r="D41" i="4" s="1"/>
  <c r="G42" i="4"/>
  <c r="F42" i="4" s="1"/>
  <c r="E42" i="4" s="1"/>
  <c r="D42" i="4" s="1"/>
  <c r="G43" i="4"/>
  <c r="F43" i="4" s="1"/>
  <c r="E43" i="4" s="1"/>
  <c r="D43" i="4" s="1"/>
  <c r="G44" i="4"/>
  <c r="F44" i="4" s="1"/>
  <c r="E44" i="4" s="1"/>
  <c r="D44" i="4" s="1"/>
  <c r="G45" i="4"/>
  <c r="F45" i="4" s="1"/>
  <c r="E45" i="4" s="1"/>
  <c r="D45" i="4" s="1"/>
  <c r="G46" i="4"/>
  <c r="F46" i="4" s="1"/>
  <c r="E46" i="4" s="1"/>
  <c r="D46" i="4" s="1"/>
  <c r="G47" i="4"/>
  <c r="F47" i="4" s="1"/>
  <c r="E47" i="4" s="1"/>
  <c r="D47" i="4" s="1"/>
  <c r="G48" i="4"/>
  <c r="F48" i="4" s="1"/>
  <c r="E48" i="4" s="1"/>
  <c r="D48" i="4" s="1"/>
  <c r="G49" i="4"/>
  <c r="F49" i="4" s="1"/>
  <c r="E49" i="4" s="1"/>
  <c r="D49" i="4" s="1"/>
  <c r="G50" i="4"/>
  <c r="F50" i="4" s="1"/>
  <c r="E50" i="4" s="1"/>
  <c r="D50" i="4" s="1"/>
  <c r="G51" i="4"/>
  <c r="F51" i="4" s="1"/>
  <c r="E51" i="4" s="1"/>
  <c r="D51" i="4" s="1"/>
  <c r="G52" i="4"/>
  <c r="F52" i="4" s="1"/>
  <c r="E52" i="4" s="1"/>
  <c r="D52" i="4" s="1"/>
  <c r="G37" i="4"/>
  <c r="F37" i="4" s="1"/>
  <c r="E37" i="4" s="1"/>
  <c r="D37" i="4" s="1"/>
  <c r="G38" i="4"/>
  <c r="F38" i="4" s="1"/>
  <c r="E38" i="4" s="1"/>
  <c r="D38" i="4" s="1"/>
  <c r="G30" i="4"/>
  <c r="F30" i="4" s="1"/>
  <c r="E30" i="4" s="1"/>
  <c r="D30" i="4" s="1"/>
  <c r="G31" i="4"/>
  <c r="F31" i="4" s="1"/>
  <c r="E31" i="4" s="1"/>
  <c r="D31" i="4" s="1"/>
  <c r="G32" i="4"/>
  <c r="F32" i="4" s="1"/>
  <c r="E32" i="4" s="1"/>
  <c r="D32" i="4" s="1"/>
  <c r="G33" i="4"/>
  <c r="F33" i="4" s="1"/>
  <c r="E33" i="4" s="1"/>
  <c r="D33" i="4" s="1"/>
  <c r="G34" i="4"/>
  <c r="F34" i="4" s="1"/>
  <c r="E34" i="4" s="1"/>
  <c r="D34" i="4" s="1"/>
  <c r="G35" i="4"/>
  <c r="F35" i="4" s="1"/>
  <c r="E35" i="4" s="1"/>
  <c r="D35" i="4" s="1"/>
  <c r="G36" i="4"/>
  <c r="F36" i="4" s="1"/>
  <c r="E36" i="4" s="1"/>
  <c r="D36" i="4" s="1"/>
  <c r="G24" i="4"/>
  <c r="F24" i="4" s="1"/>
  <c r="E24" i="4" s="1"/>
  <c r="D24" i="4" s="1"/>
  <c r="G25" i="4"/>
  <c r="F25" i="4" s="1"/>
  <c r="E25" i="4" s="1"/>
  <c r="D25" i="4" s="1"/>
  <c r="G26" i="4"/>
  <c r="F26" i="4" s="1"/>
  <c r="E26" i="4" s="1"/>
  <c r="D26" i="4" s="1"/>
  <c r="G27" i="4"/>
  <c r="F27" i="4" s="1"/>
  <c r="E27" i="4" s="1"/>
  <c r="D27" i="4" s="1"/>
  <c r="G28" i="4"/>
  <c r="F28" i="4" s="1"/>
  <c r="E28" i="4" s="1"/>
  <c r="D28" i="4" s="1"/>
  <c r="G29" i="4"/>
  <c r="F29" i="4" s="1"/>
  <c r="E29" i="4" s="1"/>
  <c r="D29" i="4" s="1"/>
  <c r="G22" i="4"/>
  <c r="F22" i="4" s="1"/>
  <c r="E22" i="4" s="1"/>
  <c r="D22" i="4" s="1"/>
  <c r="G23" i="4"/>
  <c r="F23" i="4" s="1"/>
  <c r="E23" i="4" s="1"/>
  <c r="D23" i="4" s="1"/>
  <c r="G21" i="4"/>
  <c r="F21" i="4" s="1"/>
  <c r="E21" i="4" s="1"/>
  <c r="D21" i="4" s="1"/>
  <c r="G20" i="4"/>
  <c r="F20" i="4" s="1"/>
  <c r="E20" i="4" s="1"/>
  <c r="D20" i="4" s="1"/>
  <c r="G6" i="4"/>
  <c r="F6" i="4" s="1"/>
  <c r="E6" i="4" s="1"/>
  <c r="D6" i="4" s="1"/>
  <c r="G7" i="4"/>
  <c r="F7" i="4" s="1"/>
  <c r="E7" i="4" s="1"/>
  <c r="D7" i="4" s="1"/>
  <c r="G8" i="4"/>
  <c r="F8" i="4" s="1"/>
  <c r="E8" i="4" s="1"/>
  <c r="D8" i="4" s="1"/>
  <c r="G9" i="4"/>
  <c r="F9" i="4" s="1"/>
  <c r="E9" i="4" s="1"/>
  <c r="D9" i="4" s="1"/>
  <c r="G10" i="4"/>
  <c r="F10" i="4" s="1"/>
  <c r="E10" i="4" s="1"/>
  <c r="D10" i="4" s="1"/>
  <c r="G11" i="4"/>
  <c r="F11" i="4" s="1"/>
  <c r="E11" i="4" s="1"/>
  <c r="D11" i="4" s="1"/>
  <c r="G12" i="4"/>
  <c r="F12" i="4" s="1"/>
  <c r="E12" i="4" s="1"/>
  <c r="D12" i="4" s="1"/>
  <c r="G13" i="4"/>
  <c r="F13" i="4" s="1"/>
  <c r="E13" i="4" s="1"/>
  <c r="D13" i="4" s="1"/>
  <c r="G14" i="4"/>
  <c r="F14" i="4" s="1"/>
  <c r="E14" i="4" s="1"/>
  <c r="D14" i="4" s="1"/>
  <c r="G15" i="4"/>
  <c r="F15" i="4" s="1"/>
  <c r="E15" i="4" s="1"/>
  <c r="D15" i="4" s="1"/>
  <c r="G16" i="4"/>
  <c r="F16" i="4" s="1"/>
  <c r="E16" i="4" s="1"/>
  <c r="D16" i="4" s="1"/>
  <c r="G17" i="4"/>
  <c r="F17" i="4" s="1"/>
  <c r="E17" i="4" s="1"/>
  <c r="D17" i="4" s="1"/>
  <c r="G18" i="4"/>
  <c r="F18" i="4" s="1"/>
  <c r="E18" i="4" s="1"/>
  <c r="D18" i="4" s="1"/>
  <c r="G19" i="4"/>
  <c r="F19" i="4" s="1"/>
  <c r="E19" i="4" s="1"/>
  <c r="D19" i="4" s="1"/>
  <c r="J4" i="4"/>
  <c r="J5" i="4" s="1"/>
  <c r="J6" i="4" s="1"/>
  <c r="J7" i="4" s="1"/>
  <c r="J8" i="4" s="1"/>
  <c r="J9" i="4" s="1"/>
  <c r="J10" i="4" s="1"/>
  <c r="J11" i="4" s="1"/>
  <c r="J12" i="4" s="1"/>
  <c r="M9" i="2"/>
  <c r="P9" i="2" s="1"/>
  <c r="Q9" i="2" s="1"/>
  <c r="T19" i="1"/>
  <c r="O9" i="2"/>
  <c r="N9" i="2"/>
  <c r="F9" i="2"/>
  <c r="O11" i="2"/>
  <c r="N11" i="2" s="1"/>
  <c r="N10" i="2"/>
  <c r="M10" i="2" s="1"/>
  <c r="P10" i="2" s="1"/>
  <c r="Q10" i="2" s="1"/>
  <c r="B9" i="2"/>
  <c r="C9" i="2"/>
  <c r="D9" i="2"/>
  <c r="E9" i="2"/>
  <c r="G9" i="2"/>
  <c r="H9" i="2"/>
  <c r="I9" i="2"/>
  <c r="V46" i="1" l="1"/>
  <c r="AB43" i="1"/>
  <c r="V41" i="1" s="1"/>
  <c r="AB38" i="1"/>
  <c r="V36" i="1" s="1"/>
  <c r="O10" i="2"/>
  <c r="E5" i="4"/>
  <c r="D5" i="4" s="1"/>
  <c r="J13" i="4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K4" i="4"/>
  <c r="L4" i="4" s="1"/>
  <c r="M4" i="4" s="1"/>
  <c r="K5" i="4" s="1"/>
  <c r="M11" i="2"/>
  <c r="P11" i="2" s="1"/>
  <c r="Q11" i="2" s="1"/>
  <c r="B11" i="2"/>
  <c r="B10" i="2" s="1"/>
  <c r="L5" i="4" l="1"/>
  <c r="M5" i="4" s="1"/>
  <c r="K6" i="4" s="1"/>
  <c r="L6" i="4" s="1"/>
  <c r="M6" i="4" s="1"/>
  <c r="K7" i="4" s="1"/>
  <c r="L7" i="4" s="1"/>
  <c r="M7" i="4" s="1"/>
  <c r="K8" i="4" s="1"/>
  <c r="L8" i="4" s="1"/>
  <c r="M8" i="4" s="1"/>
  <c r="G4" i="4" s="1"/>
  <c r="K9" i="4" l="1"/>
  <c r="L9" i="4" s="1"/>
  <c r="M9" i="4" s="1"/>
  <c r="K10" i="4" l="1"/>
  <c r="L10" i="4" s="1"/>
  <c r="M10" i="4" s="1"/>
  <c r="K11" i="4" l="1"/>
  <c r="L11" i="4" s="1"/>
  <c r="M11" i="4" s="1"/>
  <c r="K12" i="4" l="1"/>
  <c r="L12" i="4" s="1"/>
  <c r="M12" i="4" s="1"/>
  <c r="K13" i="4" l="1"/>
  <c r="L13" i="4" s="1"/>
  <c r="M13" i="4" s="1"/>
  <c r="F4" i="4" s="1"/>
  <c r="K14" i="4" l="1"/>
  <c r="L14" i="4" s="1"/>
  <c r="M14" i="4" s="1"/>
  <c r="K15" i="4" l="1"/>
  <c r="L15" i="4" s="1"/>
  <c r="M15" i="4" s="1"/>
  <c r="K16" i="4" l="1"/>
  <c r="L16" i="4" s="1"/>
  <c r="M16" i="4" s="1"/>
  <c r="D4" i="4"/>
  <c r="E4" i="4"/>
  <c r="K17" i="4" l="1"/>
  <c r="L17" i="4" s="1"/>
  <c r="M17" i="4" s="1"/>
  <c r="K18" i="4" s="1"/>
  <c r="L18" i="4" s="1"/>
  <c r="M18" i="4" s="1"/>
  <c r="K19" i="4" l="1"/>
  <c r="L19" i="4" s="1"/>
  <c r="M19" i="4" s="1"/>
  <c r="K20" i="4" s="1"/>
  <c r="L20" i="4" s="1"/>
  <c r="M20" i="4" s="1"/>
  <c r="K21" i="4" l="1"/>
  <c r="L21" i="4" s="1"/>
  <c r="M21" i="4" s="1"/>
  <c r="K22" i="4" s="1"/>
  <c r="L22" i="4" s="1"/>
  <c r="M22" i="4" s="1"/>
  <c r="K23" i="4" s="1"/>
  <c r="L23" i="4" s="1"/>
  <c r="M23" i="4" s="1"/>
  <c r="K24" i="4" l="1"/>
  <c r="L24" i="4" s="1"/>
  <c r="M24" i="4" s="1"/>
  <c r="K25" i="4" s="1"/>
  <c r="L25" i="4" s="1"/>
  <c r="M25" i="4" s="1"/>
  <c r="K26" i="4" l="1"/>
  <c r="L26" i="4" s="1"/>
  <c r="M26" i="4" s="1"/>
  <c r="K27" i="4" s="1"/>
  <c r="L27" i="4" s="1"/>
  <c r="M27" i="4" s="1"/>
  <c r="K28" i="4" s="1"/>
  <c r="L28" i="4" s="1"/>
  <c r="M28" i="4" s="1"/>
  <c r="K29" i="4" l="1"/>
  <c r="L29" i="4" s="1"/>
  <c r="M29" i="4" s="1"/>
  <c r="K30" i="4" l="1"/>
  <c r="L30" i="4" s="1"/>
  <c r="M30" i="4" s="1"/>
  <c r="K31" i="4" s="1"/>
  <c r="L31" i="4" s="1"/>
  <c r="M31" i="4" s="1"/>
  <c r="K32" i="4" l="1"/>
  <c r="L32" i="4" s="1"/>
  <c r="M32" i="4" s="1"/>
  <c r="K33" i="4" s="1"/>
  <c r="L33" i="4" s="1"/>
  <c r="M33" i="4" s="1"/>
  <c r="K34" i="4" l="1"/>
  <c r="L34" i="4" s="1"/>
  <c r="M34" i="4" s="1"/>
  <c r="K35" i="4" l="1"/>
  <c r="L35" i="4" s="1"/>
  <c r="M35" i="4"/>
  <c r="K36" i="4" l="1"/>
  <c r="L36" i="4" s="1"/>
  <c r="M36" i="4" s="1"/>
  <c r="K37" i="4" l="1"/>
  <c r="L37" i="4" s="1"/>
  <c r="M37" i="4" s="1"/>
  <c r="K38" i="4" s="1"/>
  <c r="L38" i="4" s="1"/>
  <c r="M38" i="4" s="1"/>
  <c r="K39" i="4" l="1"/>
  <c r="L39" i="4" s="1"/>
  <c r="M39" i="4" s="1"/>
  <c r="K40" i="4" l="1"/>
  <c r="L40" i="4" s="1"/>
  <c r="M40" i="4" s="1"/>
  <c r="K41" i="4" l="1"/>
  <c r="L41" i="4" s="1"/>
  <c r="M41" i="4" s="1"/>
  <c r="K42" i="4" l="1"/>
  <c r="L42" i="4" s="1"/>
  <c r="M42" i="4" s="1"/>
  <c r="K43" i="4" s="1"/>
  <c r="L43" i="4" s="1"/>
  <c r="M43" i="4" s="1"/>
  <c r="K44" i="4" l="1"/>
  <c r="L44" i="4" s="1"/>
  <c r="M44" i="4" s="1"/>
  <c r="K45" i="4" s="1"/>
  <c r="L45" i="4" s="1"/>
  <c r="M45" i="4" s="1"/>
  <c r="K46" i="4" l="1"/>
  <c r="L46" i="4" s="1"/>
  <c r="M46" i="4" s="1"/>
  <c r="K47" i="4" l="1"/>
  <c r="L47" i="4" s="1"/>
  <c r="M47" i="4" s="1"/>
  <c r="K48" i="4" l="1"/>
  <c r="L48" i="4" s="1"/>
  <c r="M48" i="4" s="1"/>
  <c r="K49" i="4" l="1"/>
  <c r="L49" i="4" s="1"/>
  <c r="M49" i="4" s="1"/>
  <c r="K50" i="4" s="1"/>
  <c r="L50" i="4" s="1"/>
  <c r="M50" i="4" s="1"/>
  <c r="K51" i="4" l="1"/>
  <c r="L51" i="4" s="1"/>
  <c r="M51" i="4" s="1"/>
  <c r="K52" i="4" s="1"/>
  <c r="L52" i="4" s="1"/>
  <c r="M52" i="4" s="1"/>
  <c r="K53" i="4" l="1"/>
  <c r="L53" i="4" s="1"/>
  <c r="M53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</futureMetadata>
  <valueMetadata count="2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</valueMetadata>
</metadata>
</file>

<file path=xl/sharedStrings.xml><?xml version="1.0" encoding="utf-8"?>
<sst xmlns="http://schemas.openxmlformats.org/spreadsheetml/2006/main" count="931" uniqueCount="733">
  <si>
    <t>P00</t>
    <phoneticPr fontId="1" type="noConversion"/>
  </si>
  <si>
    <t>P01</t>
    <phoneticPr fontId="1" type="noConversion"/>
  </si>
  <si>
    <t>矩阵式键盘</t>
    <phoneticPr fontId="1" type="noConversion"/>
  </si>
  <si>
    <t>P02</t>
    <phoneticPr fontId="1" type="noConversion"/>
  </si>
  <si>
    <t>P03</t>
    <phoneticPr fontId="1" type="noConversion"/>
  </si>
  <si>
    <t>P06</t>
    <phoneticPr fontId="1" type="noConversion"/>
  </si>
  <si>
    <t>P07</t>
    <phoneticPr fontId="1" type="noConversion"/>
  </si>
  <si>
    <t>名称</t>
    <phoneticPr fontId="1" type="noConversion"/>
  </si>
  <si>
    <t>注释</t>
    <phoneticPr fontId="1" type="noConversion"/>
  </si>
  <si>
    <t>8路LED灯</t>
    <phoneticPr fontId="1" type="noConversion"/>
  </si>
  <si>
    <t>对应IO口</t>
    <phoneticPr fontId="1" type="noConversion"/>
  </si>
  <si>
    <t>LED_POW</t>
    <phoneticPr fontId="1" type="noConversion"/>
  </si>
  <si>
    <t>P40</t>
    <phoneticPr fontId="1" type="noConversion"/>
  </si>
  <si>
    <t>P60</t>
    <phoneticPr fontId="1" type="noConversion"/>
  </si>
  <si>
    <t>P61</t>
    <phoneticPr fontId="1" type="noConversion"/>
  </si>
  <si>
    <t>P62</t>
  </si>
  <si>
    <t>P63</t>
  </si>
  <si>
    <t>P64</t>
  </si>
  <si>
    <t>P65</t>
  </si>
  <si>
    <t>P66</t>
  </si>
  <si>
    <t>P67</t>
  </si>
  <si>
    <t>LED0</t>
  </si>
  <si>
    <t>LED0</t>
    <phoneticPr fontId="1" type="noConversion"/>
  </si>
  <si>
    <t>LED1</t>
  </si>
  <si>
    <t>LED1</t>
    <phoneticPr fontId="1" type="noConversion"/>
  </si>
  <si>
    <t>LED2</t>
  </si>
  <si>
    <t>LED3</t>
  </si>
  <si>
    <t>LED4</t>
  </si>
  <si>
    <t>LED5</t>
  </si>
  <si>
    <t>LED6</t>
  </si>
  <si>
    <t>LED7</t>
  </si>
  <si>
    <t>LED11</t>
    <phoneticPr fontId="1" type="noConversion"/>
  </si>
  <si>
    <t>LED12</t>
  </si>
  <si>
    <t>LED13</t>
  </si>
  <si>
    <t>LED14</t>
  </si>
  <si>
    <t>LED15</t>
  </si>
  <si>
    <t>LED16</t>
  </si>
  <si>
    <t>LED17</t>
  </si>
  <si>
    <t>Q11
SS8550</t>
    <phoneticPr fontId="1" type="noConversion"/>
  </si>
  <si>
    <t>实验箱正面</t>
    <phoneticPr fontId="1" type="noConversion"/>
  </si>
  <si>
    <t>实验箱背面</t>
    <phoneticPr fontId="1" type="noConversion"/>
  </si>
  <si>
    <t>8位数码管</t>
    <phoneticPr fontId="1" type="noConversion"/>
  </si>
  <si>
    <t>COM1</t>
    <phoneticPr fontId="1" type="noConversion"/>
  </si>
  <si>
    <t>COM2</t>
  </si>
  <si>
    <t>COM0</t>
    <phoneticPr fontId="1" type="noConversion"/>
  </si>
  <si>
    <t>COM3</t>
  </si>
  <si>
    <t>COM4</t>
  </si>
  <si>
    <t>COM5</t>
  </si>
  <si>
    <t>COM6</t>
  </si>
  <si>
    <t>COM7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</si>
  <si>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</si>
  <si>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</si>
  <si>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</si>
  <si>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</si>
  <si>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</si>
  <si>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</si>
  <si>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</si>
  <si>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dp</t>
    <phoneticPr fontId="1" type="noConversion"/>
  </si>
  <si>
    <t>P70</t>
    <phoneticPr fontId="1" type="noConversion"/>
  </si>
  <si>
    <t>P71</t>
    <phoneticPr fontId="1" type="noConversion"/>
  </si>
  <si>
    <t>P72</t>
  </si>
  <si>
    <t>P73</t>
  </si>
  <si>
    <t>P74</t>
  </si>
  <si>
    <t>P75</t>
  </si>
  <si>
    <t>P76</t>
  </si>
  <si>
    <t>P77</t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</si>
  <si>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</si>
  <si>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</si>
  <si>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</si>
  <si>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</si>
  <si>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</si>
  <si>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</si>
  <si>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N</t>
    <phoneticPr fontId="1" type="noConversion"/>
  </si>
  <si>
    <t>O</t>
    <phoneticPr fontId="1" type="noConversion"/>
  </si>
  <si>
    <t>P</t>
    <phoneticPr fontId="1" type="noConversion"/>
  </si>
  <si>
    <t>Q</t>
    <phoneticPr fontId="1" type="noConversion"/>
  </si>
  <si>
    <t>R</t>
    <phoneticPr fontId="1" type="noConversion"/>
  </si>
  <si>
    <t>S</t>
    <phoneticPr fontId="1" type="noConversion"/>
  </si>
  <si>
    <t>T</t>
    <phoneticPr fontId="1" type="noConversion"/>
  </si>
  <si>
    <t>U</t>
    <phoneticPr fontId="1" type="noConversion"/>
  </si>
  <si>
    <t>V</t>
    <phoneticPr fontId="1" type="noConversion"/>
  </si>
  <si>
    <t>W</t>
    <phoneticPr fontId="1" type="noConversion"/>
  </si>
  <si>
    <t>X</t>
    <phoneticPr fontId="1" type="noConversion"/>
  </si>
  <si>
    <t>Y</t>
    <phoneticPr fontId="1" type="noConversion"/>
  </si>
  <si>
    <t>Z</t>
    <phoneticPr fontId="1" type="noConversion"/>
  </si>
  <si>
    <t>2.</t>
    <phoneticPr fontId="1" type="noConversion"/>
  </si>
  <si>
    <t>1.</t>
    <phoneticPr fontId="1" type="noConversion"/>
  </si>
  <si>
    <t>0.</t>
    <phoneticPr fontId="1" type="noConversion"/>
  </si>
  <si>
    <t>3.</t>
  </si>
  <si>
    <t>4.</t>
  </si>
  <si>
    <t>5.</t>
  </si>
  <si>
    <t>6.</t>
  </si>
  <si>
    <t>7.</t>
  </si>
  <si>
    <t>8.</t>
  </si>
  <si>
    <t>9.</t>
  </si>
  <si>
    <t>0x</t>
  </si>
  <si>
    <t>0x</t>
    <phoneticPr fontId="1" type="noConversion"/>
  </si>
  <si>
    <t>十六进制</t>
    <phoneticPr fontId="1" type="noConversion"/>
  </si>
  <si>
    <t>十进制</t>
    <phoneticPr fontId="1" type="noConversion"/>
  </si>
  <si>
    <t>0xf9</t>
    <phoneticPr fontId="1" type="noConversion"/>
  </si>
  <si>
    <t>0xa4</t>
    <phoneticPr fontId="1" type="noConversion"/>
  </si>
  <si>
    <t>0xb0</t>
    <phoneticPr fontId="1" type="noConversion"/>
  </si>
  <si>
    <t>0x99</t>
    <phoneticPr fontId="1" type="noConversion"/>
  </si>
  <si>
    <t>0x92</t>
    <phoneticPr fontId="1" type="noConversion"/>
  </si>
  <si>
    <t>0x82</t>
    <phoneticPr fontId="1" type="noConversion"/>
  </si>
  <si>
    <t>0xf8</t>
    <phoneticPr fontId="1" type="noConversion"/>
  </si>
  <si>
    <t>0x80</t>
    <phoneticPr fontId="1" type="noConversion"/>
  </si>
  <si>
    <t>0x90</t>
    <phoneticPr fontId="1" type="noConversion"/>
  </si>
  <si>
    <t>0x40</t>
    <phoneticPr fontId="1" type="noConversion"/>
  </si>
  <si>
    <t>0x79</t>
    <phoneticPr fontId="1" type="noConversion"/>
  </si>
  <si>
    <t>0x24</t>
    <phoneticPr fontId="1" type="noConversion"/>
  </si>
  <si>
    <t>0x30</t>
    <phoneticPr fontId="1" type="noConversion"/>
  </si>
  <si>
    <t>0x19</t>
    <phoneticPr fontId="1" type="noConversion"/>
  </si>
  <si>
    <t>0x12</t>
    <phoneticPr fontId="1" type="noConversion"/>
  </si>
  <si>
    <t>0x02</t>
    <phoneticPr fontId="1" type="noConversion"/>
  </si>
  <si>
    <t>0x78</t>
    <phoneticPr fontId="1" type="noConversion"/>
  </si>
  <si>
    <t>0x00</t>
    <phoneticPr fontId="1" type="noConversion"/>
  </si>
  <si>
    <t>0x10</t>
    <phoneticPr fontId="1" type="noConversion"/>
  </si>
  <si>
    <t>0x88</t>
    <phoneticPr fontId="1" type="noConversion"/>
  </si>
  <si>
    <t>0x83</t>
    <phoneticPr fontId="1" type="noConversion"/>
  </si>
  <si>
    <t>0xC6</t>
    <phoneticPr fontId="1" type="noConversion"/>
  </si>
  <si>
    <t>输入十六进制数</t>
    <phoneticPr fontId="1" type="noConversion"/>
  </si>
  <si>
    <t>二进制</t>
    <phoneticPr fontId="1" type="noConversion"/>
  </si>
  <si>
    <t>输入十进制数</t>
    <phoneticPr fontId="1" type="noConversion"/>
  </si>
  <si>
    <t>输入二进制数</t>
    <phoneticPr fontId="1" type="noConversion"/>
  </si>
  <si>
    <t>结果</t>
    <phoneticPr fontId="1" type="noConversion"/>
  </si>
  <si>
    <t>8位计算器</t>
    <phoneticPr fontId="1" type="noConversion"/>
  </si>
  <si>
    <t>0xc0</t>
    <phoneticPr fontId="1" type="noConversion"/>
  </si>
  <si>
    <t>0x86</t>
    <phoneticPr fontId="1" type="noConversion"/>
  </si>
  <si>
    <t>0x8e</t>
    <phoneticPr fontId="1" type="noConversion"/>
  </si>
  <si>
    <t>0x89</t>
    <phoneticPr fontId="1" type="noConversion"/>
  </si>
  <si>
    <t>0xcf</t>
    <phoneticPr fontId="1" type="noConversion"/>
  </si>
  <si>
    <t>0xf1</t>
    <phoneticPr fontId="1" type="noConversion"/>
  </si>
  <si>
    <t>POW</t>
    <phoneticPr fontId="1" type="noConversion"/>
  </si>
  <si>
    <t>LED7</t>
    <phoneticPr fontId="1" type="noConversion"/>
  </si>
  <si>
    <t>LED6</t>
    <phoneticPr fontId="1" type="noConversion"/>
  </si>
  <si>
    <t>8路LED模拟器</t>
    <phoneticPr fontId="1" type="noConversion"/>
  </si>
  <si>
    <t>数码管显示计算器</t>
    <phoneticPr fontId="1" type="noConversion"/>
  </si>
  <si>
    <t>直接修改左侧数码管单元格（1：灰色 或 0：红色）的数值即可！！！</t>
    <phoneticPr fontId="1" type="noConversion"/>
  </si>
  <si>
    <t>8位计算器直接在灰色区域按要求输入数值，右侧会显示结果</t>
    <phoneticPr fontId="1" type="noConversion"/>
  </si>
  <si>
    <t>切记不要修改蓝色部分的单元格！！！！</t>
    <phoneticPr fontId="1" type="noConversion"/>
  </si>
  <si>
    <t>第一步：现将P0.0-P0.3输出低电平，P0.6-P0.7输出高电平，如果有按键按下，按下的那一行的IO就会变成低电平，就可以判断出哪一行按下了。</t>
    <phoneticPr fontId="1" type="noConversion"/>
  </si>
  <si>
    <t>第二步：现将P0.0-P0.3输出高电平，P0.6-P0.7输出低电平，如果有按键按下，按下的那一列的IO就会变成低电平，就可以判断出哪一列按下了。</t>
    <phoneticPr fontId="1" type="noConversion"/>
  </si>
  <si>
    <t>第三步：行列组合一下就可以判断出是哪个按键按下了。</t>
    <phoneticPr fontId="1" type="noConversion"/>
  </si>
  <si>
    <t>第一步</t>
    <phoneticPr fontId="1" type="noConversion"/>
  </si>
  <si>
    <t>第二步</t>
    <phoneticPr fontId="1" type="noConversion"/>
  </si>
  <si>
    <t>第三步</t>
    <phoneticPr fontId="1" type="noConversion"/>
  </si>
  <si>
    <t>初始值</t>
    <phoneticPr fontId="1" type="noConversion"/>
  </si>
  <si>
    <t>按下</t>
    <phoneticPr fontId="1" type="noConversion"/>
  </si>
  <si>
    <t>假设第二行 P07 有按键按下</t>
    <phoneticPr fontId="1" type="noConversion"/>
  </si>
  <si>
    <r>
      <t>11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</si>
  <si>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</si>
  <si>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t>异或</t>
    <phoneticPr fontId="1" type="noConversion"/>
  </si>
  <si>
    <t>1000 0000</t>
    <phoneticPr fontId="1" type="noConversion"/>
  </si>
  <si>
    <r>
      <rPr>
        <b/>
        <sz val="22"/>
        <rFont val="HarmonyOS Sans SC Medium"/>
        <family val="3"/>
        <charset val="134"/>
      </rP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1111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</si>
  <si>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1110</t>
    </r>
    <phoneticPr fontId="1" type="noConversion"/>
  </si>
  <si>
    <t>0000 0001</t>
    <phoneticPr fontId="1" type="noConversion"/>
  </si>
  <si>
    <r>
      <rPr>
        <b/>
        <sz val="22"/>
        <rFont val="HarmonyOS Sans SC Medium"/>
        <family val="3"/>
        <charset val="134"/>
      </rPr>
      <t>10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</si>
  <si>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0001</t>
    </r>
    <phoneticPr fontId="1" type="noConversion"/>
  </si>
  <si>
    <t>或</t>
    <phoneticPr fontId="1" type="noConversion"/>
  </si>
  <si>
    <t>1000 0001</t>
    <phoneticPr fontId="1" type="noConversion"/>
  </si>
  <si>
    <t>假设第1列 P00 有按键按下</t>
    <phoneticPr fontId="1" type="noConversion"/>
  </si>
  <si>
    <t>0x41</t>
    <phoneticPr fontId="1" type="noConversion"/>
  </si>
  <si>
    <t>0x42</t>
    <phoneticPr fontId="1" type="noConversion"/>
  </si>
  <si>
    <t>0x44</t>
    <phoneticPr fontId="1" type="noConversion"/>
  </si>
  <si>
    <t>0x48</t>
    <phoneticPr fontId="1" type="noConversion"/>
  </si>
  <si>
    <t>0x81</t>
    <phoneticPr fontId="1" type="noConversion"/>
  </si>
  <si>
    <t>0x84</t>
    <phoneticPr fontId="1" type="noConversion"/>
  </si>
  <si>
    <t>辅助理解扫描法，不要修改数值！！！</t>
    <phoneticPr fontId="1" type="noConversion"/>
  </si>
  <si>
    <r>
      <t xml:space="preserve">可以修改数值
</t>
    </r>
    <r>
      <rPr>
        <b/>
        <sz val="22"/>
        <color rgb="FFFFCCCC"/>
        <rFont val="HarmonyOS Sans SC Medium"/>
        <family val="3"/>
        <charset val="134"/>
      </rPr>
      <t xml:space="preserve">0：开  </t>
    </r>
    <r>
      <rPr>
        <b/>
        <sz val="22"/>
        <color theme="0" tint="-0.34998626667073579"/>
        <rFont val="HarmonyOS Sans SC Medium"/>
        <family val="3"/>
        <charset val="134"/>
      </rPr>
      <t>1：关</t>
    </r>
    <phoneticPr fontId="1" type="noConversion"/>
  </si>
  <si>
    <t>自动计算</t>
    <phoneticPr fontId="1" type="noConversion"/>
  </si>
  <si>
    <t>共阴极七段数码管段内码</t>
    <phoneticPr fontId="1" type="noConversion"/>
  </si>
  <si>
    <t>将阴极版本取反
也可以得到阳极版本</t>
    <phoneticPr fontId="1" type="noConversion"/>
  </si>
  <si>
    <t>共阳极七段数码管段内码</t>
    <phoneticPr fontId="1" type="noConversion"/>
  </si>
  <si>
    <t>数字0-9</t>
    <phoneticPr fontId="1" type="noConversion"/>
  </si>
  <si>
    <t>0-9</t>
    <phoneticPr fontId="1" type="noConversion"/>
  </si>
  <si>
    <t>数值0-9（带小数点）</t>
    <phoneticPr fontId="1" type="noConversion"/>
  </si>
  <si>
    <t>10-19</t>
    <phoneticPr fontId="1" type="noConversion"/>
  </si>
  <si>
    <t>A-J</t>
    <phoneticPr fontId="1" type="noConversion"/>
  </si>
  <si>
    <t>20-29</t>
    <phoneticPr fontId="1" type="noConversion"/>
  </si>
  <si>
    <t>K-T</t>
    <phoneticPr fontId="1" type="noConversion"/>
  </si>
  <si>
    <t>30-39</t>
    <phoneticPr fontId="1" type="noConversion"/>
  </si>
  <si>
    <t>U-Z和“-”</t>
    <phoneticPr fontId="1" type="noConversion"/>
  </si>
  <si>
    <t>40-46</t>
    <phoneticPr fontId="1" type="noConversion"/>
  </si>
  <si>
    <t>A-J（带小数点）</t>
    <phoneticPr fontId="1" type="noConversion"/>
  </si>
  <si>
    <t>47-56</t>
    <phoneticPr fontId="1" type="noConversion"/>
  </si>
  <si>
    <t>K-T（带小数点）</t>
    <phoneticPr fontId="1" type="noConversion"/>
  </si>
  <si>
    <t>57-66</t>
    <phoneticPr fontId="1" type="noConversion"/>
  </si>
  <si>
    <t>U-Z和“-”（带小数点）</t>
    <phoneticPr fontId="1" type="noConversion"/>
  </si>
  <si>
    <t>67-73</t>
    <phoneticPr fontId="1" type="noConversion"/>
  </si>
  <si>
    <t>灭</t>
    <phoneticPr fontId="1" type="noConversion"/>
  </si>
  <si>
    <t>74</t>
    <phoneticPr fontId="1" type="noConversion"/>
  </si>
  <si>
    <t>-</t>
    <phoneticPr fontId="1" type="noConversion"/>
  </si>
  <si>
    <t>电源</t>
    <phoneticPr fontId="1" type="noConversion"/>
  </si>
  <si>
    <t>USB_5V</t>
    <phoneticPr fontId="1" type="noConversion"/>
  </si>
  <si>
    <t>LED5</t>
    <phoneticPr fontId="1" type="noConversion"/>
  </si>
  <si>
    <t>SYS_VCC</t>
    <phoneticPr fontId="1" type="noConversion"/>
  </si>
  <si>
    <t>LED6</t>
    <phoneticPr fontId="1" type="noConversion"/>
  </si>
  <si>
    <t>对应按键</t>
    <phoneticPr fontId="1" type="noConversion"/>
  </si>
  <si>
    <t>指示灯</t>
    <phoneticPr fontId="1" type="noConversion"/>
  </si>
  <si>
    <t>USB</t>
    <phoneticPr fontId="1" type="noConversion"/>
  </si>
  <si>
    <t>ON/OFF</t>
    <phoneticPr fontId="1" type="noConversion"/>
  </si>
  <si>
    <t>按键</t>
    <phoneticPr fontId="1" type="noConversion"/>
  </si>
  <si>
    <t>T0</t>
    <phoneticPr fontId="1" type="noConversion"/>
  </si>
  <si>
    <t>P34</t>
    <phoneticPr fontId="1" type="noConversion"/>
  </si>
  <si>
    <t>T1</t>
    <phoneticPr fontId="1" type="noConversion"/>
  </si>
  <si>
    <t>P35</t>
    <phoneticPr fontId="1" type="noConversion"/>
  </si>
  <si>
    <t>P32</t>
    <phoneticPr fontId="1" type="noConversion"/>
  </si>
  <si>
    <t>INT1</t>
    <phoneticPr fontId="1" type="noConversion"/>
  </si>
  <si>
    <t>INT0</t>
    <phoneticPr fontId="1" type="noConversion"/>
  </si>
  <si>
    <t>P33</t>
    <phoneticPr fontId="1" type="noConversion"/>
  </si>
  <si>
    <t>RST</t>
    <phoneticPr fontId="1" type="noConversion"/>
  </si>
  <si>
    <t>P54</t>
    <phoneticPr fontId="1" type="noConversion"/>
  </si>
  <si>
    <t>蜂鸣器</t>
    <phoneticPr fontId="1" type="noConversion"/>
  </si>
  <si>
    <t>BEEP</t>
    <phoneticPr fontId="1" type="noConversion"/>
  </si>
  <si>
    <t>SW20</t>
    <phoneticPr fontId="1" type="noConversion"/>
  </si>
  <si>
    <t>使能外部复位时使用蜂鸣器
可在程序里将P5.4 配置为IO口
使用完蜂鸣器再改成复位脚</t>
    <phoneticPr fontId="1" type="noConversion"/>
  </si>
  <si>
    <t>ADC按键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</si>
  <si>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</si>
  <si>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</si>
  <si>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</si>
  <si>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</si>
  <si>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</si>
  <si>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</si>
  <si>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ADC值</t>
    <phoneticPr fontId="1" type="noConversion"/>
  </si>
  <si>
    <t>OLED
屏幕</t>
    <phoneticPr fontId="1" type="noConversion"/>
  </si>
  <si>
    <t>I2C
4线</t>
    <phoneticPr fontId="1" type="noConversion"/>
  </si>
  <si>
    <t>I2C
7线</t>
    <phoneticPr fontId="1" type="noConversion"/>
  </si>
  <si>
    <t>SPI
7线</t>
    <phoneticPr fontId="1" type="noConversion"/>
  </si>
  <si>
    <t>脚位</t>
    <phoneticPr fontId="1" type="noConversion"/>
  </si>
  <si>
    <t>GND</t>
    <phoneticPr fontId="1" type="noConversion"/>
  </si>
  <si>
    <t>V_OLED</t>
    <phoneticPr fontId="1" type="noConversion"/>
  </si>
  <si>
    <t>SCL</t>
    <phoneticPr fontId="1" type="noConversion"/>
  </si>
  <si>
    <t>SDA</t>
    <phoneticPr fontId="1" type="noConversion"/>
  </si>
  <si>
    <t>RES</t>
    <phoneticPr fontId="1" type="noConversion"/>
  </si>
  <si>
    <t>DC</t>
    <phoneticPr fontId="1" type="noConversion"/>
  </si>
  <si>
    <t>CS</t>
    <phoneticPr fontId="1" type="noConversion"/>
  </si>
  <si>
    <t>屏幕接口</t>
    <phoneticPr fontId="1" type="noConversion"/>
  </si>
  <si>
    <t>SCLK</t>
    <phoneticPr fontId="1" type="noConversion"/>
  </si>
  <si>
    <t>MOSI</t>
    <phoneticPr fontId="1" type="noConversion"/>
  </si>
  <si>
    <t>P25</t>
    <phoneticPr fontId="1" type="noConversion"/>
  </si>
  <si>
    <t>P24</t>
    <phoneticPr fontId="1" type="noConversion"/>
  </si>
  <si>
    <t>P23</t>
    <phoneticPr fontId="1" type="noConversion"/>
  </si>
  <si>
    <t>P11</t>
    <phoneticPr fontId="1" type="noConversion"/>
  </si>
  <si>
    <t>注释</t>
    <phoneticPr fontId="1" type="noConversion"/>
  </si>
  <si>
    <t>需要焊接</t>
  </si>
  <si>
    <t>需要焊接</t>
    <phoneticPr fontId="1" type="noConversion"/>
  </si>
  <si>
    <t>R175</t>
    <phoneticPr fontId="1" type="noConversion"/>
  </si>
  <si>
    <t>R176</t>
    <phoneticPr fontId="1" type="noConversion"/>
  </si>
  <si>
    <t>R173</t>
    <phoneticPr fontId="1" type="noConversion"/>
  </si>
  <si>
    <t>R174</t>
    <phoneticPr fontId="1" type="noConversion"/>
  </si>
  <si>
    <t>5V</t>
    <phoneticPr fontId="1" type="noConversion"/>
  </si>
  <si>
    <t>3.3V</t>
    <phoneticPr fontId="1" type="noConversion"/>
  </si>
  <si>
    <t>工作电压</t>
    <phoneticPr fontId="1" type="noConversion"/>
  </si>
  <si>
    <t>协议</t>
    <phoneticPr fontId="1" type="noConversion"/>
  </si>
  <si>
    <t>完整字库在数码管显示计算器里面</t>
    <phoneticPr fontId="1" type="noConversion"/>
  </si>
  <si>
    <t>标
准
字
库
共
阳
极
版</t>
    <phoneticPr fontId="1" type="noConversion"/>
  </si>
  <si>
    <t>取反</t>
    <phoneticPr fontId="1" type="noConversion"/>
  </si>
  <si>
    <t>ff</t>
    <phoneticPr fontId="1" type="noConversion"/>
  </si>
  <si>
    <t>//0      1       2       3       4       5      6      7      8      9
0xC0,0xF9,0xA4,0xB0,0x99,0x92,0x82,0xF8,0x80,0x90,
//0.     1.      2.      3.      4.      5.     6.      7.      8.     9.
0x40,0x79,0x24,0x30,0x19,0x12,0x02,0x78,0x00,0x10,
//A      B       C       D       E       F      G      H      I      J
0x88,0x83,0xC6,0xA1,0x86,0x8E,0xC2,0x89,0xF0,0xE0,
//K      L       M       N       O       P      Q      R      S      T
0x8A,0xC7,0xC8,0xAB,0xA3,0x8C,0x98,0xAF,0xB6,0x87,
//U     V      W      X      Y       Z      -
0xC1,0xE3,0x81,0x9B,0x91,0xA5,0xBF,
//A.    B.      C.     D.      E.      F.      G.     H.      I.       J.
0x08,0x03,0x46,0x21,0x06,0x0E,0x42,0x09,0x70,0x60,
//K.      L.     M.     N.     O.     P.      Q.     R.      S.     T.
0x0A,0x47,0x48,0x2B,0x23,0x0C,0x18,0x2F,0x36,0x07,
//U.     V.     W.     X.     Y.      Z.     -.
0x41,0x63,0x01,0x1B,0x11,0x25,0x3F,
//灭
0xff</t>
    <phoneticPr fontId="1" type="noConversion"/>
  </si>
  <si>
    <t>//0      1       2       3       4       5      6      7      8      9
0x3F,0x06,0x5B,0x4F,0x66,0x6D,0x7D,0x07,0x7F,0x6F,
//0.     1.      2.      3.      4.      5.     6.      7.      8.     9.
0xBF,0x86,0xDB,0xCF,0xE6,0xED,0xFD,0x87,0xFF,0xEF,
//A      B       C       D       E       F      G      H      I      J
0x77,0x7C,0x39,0x5E,0x79,0x71,0x3D,0x76,0x0F,0x1F,
//K      L       M       N       O       P      Q      R      S      T
0x75,0x38,0x37,0x54,0x5C,0x73,0x67,0x50,0x49,0x78,
//U     V      W      X      Y       Z      -
0x3E,0x1C,0x7E,0x64,0x6E,0x5A,0x40,
//A.    B.      C.     D.      E.      F.      G.     H.      I.       J.
0xF7,0xFC,0xB9,0xDE,0xF9,0xF1,0xBD,0xF6,0x8F,0x9F,
//K.      L.     M.     N.     O.     P.      Q.     R.      S.     T.
0xF5,0xB8,0xB7,0xD4,0xDC,0xF3,0xE7,0xD0,0xC9,0xF8,
//U.     V.     W.     X.     Y.      Z.     -.
0xBE,0x9C,0xFE,0xE4,0xEE,0xDA,0xC0,
//灭
0x00</t>
    <phoneticPr fontId="1" type="noConversion"/>
  </si>
  <si>
    <t>日志</t>
    <phoneticPr fontId="1" type="noConversion"/>
  </si>
  <si>
    <t>版本</t>
    <phoneticPr fontId="1" type="noConversion"/>
  </si>
  <si>
    <t>日期</t>
    <phoneticPr fontId="1" type="noConversion"/>
  </si>
  <si>
    <t>v1.4</t>
    <phoneticPr fontId="1" type="noConversion"/>
  </si>
  <si>
    <t>8位计算器新增取反功能。</t>
    <phoneticPr fontId="1" type="noConversion"/>
  </si>
  <si>
    <t>更新内容</t>
    <phoneticPr fontId="1" type="noConversion"/>
  </si>
  <si>
    <t>为内码补充注释</t>
    <phoneticPr fontId="1" type="noConversion"/>
  </si>
  <si>
    <t>v1.4.1</t>
    <phoneticPr fontId="1" type="noConversion"/>
  </si>
  <si>
    <t>ADC（模数转换器）</t>
    <phoneticPr fontId="1" type="noConversion"/>
  </si>
  <si>
    <t>模数转换器即A/D转换器，或简称ADC（Analog-tp-digital converter），通常是指将一个模拟信号转变为数字信号的电子元件。</t>
    <phoneticPr fontId="1" type="noConversion"/>
  </si>
  <si>
    <t>模拟信号</t>
    <phoneticPr fontId="1" type="noConversion"/>
  </si>
  <si>
    <t>电压</t>
    <phoneticPr fontId="1" type="noConversion"/>
  </si>
  <si>
    <t>数字信号</t>
    <phoneticPr fontId="1" type="noConversion"/>
  </si>
  <si>
    <t>由0和1组成的二进制数</t>
    <phoneticPr fontId="1" type="noConversion"/>
  </si>
  <si>
    <t xml:space="preserve">参考视频：
【逐次逼近型ADC转换过程的动画演示】 </t>
    <phoneticPr fontId="1" type="noConversion"/>
  </si>
  <si>
    <t>https://www.bilibili.com/video/BV1wB4y1m7sw/?share_source=copy_web&amp;vd_source=a5d8066fc901f146dd41a71c8e4aac7d</t>
    <phoneticPr fontId="1" type="noConversion"/>
  </si>
  <si>
    <t>感谢 rengran 分享的内码数组
参考链接：</t>
    <phoneticPr fontId="1" type="noConversion"/>
  </si>
  <si>
    <t>https://www.stcaimcu.com/forum.php?mod=viewthread&amp;tid=5130</t>
    <phoneticPr fontId="1" type="noConversion"/>
  </si>
  <si>
    <t>是否需要</t>
    <phoneticPr fontId="1" type="noConversion"/>
  </si>
  <si>
    <t>比较次数</t>
    <phoneticPr fontId="1" type="noConversion"/>
  </si>
  <si>
    <t>STC32G 系列单片机内部集成了一个 12 位高速 A/D 转换器。ADC 的时钟频率为系统频率2分频再经过用户设置的分频系数进行再次分频 (ADC 的时钟频率范围为SYSclk/2/1~SYSck/2/16)。</t>
    <phoneticPr fontId="1" type="noConversion"/>
  </si>
  <si>
    <t>注意</t>
    <phoneticPr fontId="1" type="noConversion"/>
  </si>
  <si>
    <t>ADC 的第 15 通道是专门测量内部 1.19V 参考信号源的通道，参考信号源值出厂时校准为1.19V，由于制造误差以及测量误差，导致实际的内部参考信号源相比 1.19V，大约有1%的误差。
如果用户需要知道每一颗芯片的准确内部参考信号源值，可外接精准参考信号源，然后利用 ADC 的第 15通道进行测量标定。
ADC_VRef+脚外接参考电源时，可利用 ADC 的第 15 通道可以反推 ADC VRef+脚外接参考电源的电压：
如将 ADC_VREF+短接到 MCU-VCC，就可以反推 MCU-VCC 的电压。</t>
    <phoneticPr fontId="1" type="noConversion"/>
  </si>
  <si>
    <t>如果芯片有 ADC 的外部参考电源管脚 ADC_VRef+，则一定不能浮空，必须接外部参考电源或者直接连到 VCC。</t>
    <phoneticPr fontId="1" type="noConversion"/>
  </si>
  <si>
    <t>ADC计算器</t>
    <phoneticPr fontId="1" type="noConversion"/>
  </si>
  <si>
    <t>参考电压(V)</t>
    <phoneticPr fontId="1" type="noConversion"/>
  </si>
  <si>
    <t>目标长度(V)</t>
    <phoneticPr fontId="1" type="noConversion"/>
  </si>
  <si>
    <t>基准长度(mV)</t>
    <phoneticPr fontId="1" type="noConversion"/>
  </si>
  <si>
    <t>基准比较值(V)</t>
    <phoneticPr fontId="1" type="noConversion"/>
  </si>
  <si>
    <t>实际比较值(V)</t>
    <phoneticPr fontId="1" type="noConversion"/>
  </si>
  <si>
    <t>比较后的长度(V)</t>
    <phoneticPr fontId="1" type="noConversion"/>
  </si>
  <si>
    <t>ADC计算结果(V）</t>
    <phoneticPr fontId="1" type="noConversion"/>
  </si>
  <si>
    <t>第十次比较结果(V)</t>
    <phoneticPr fontId="1" type="noConversion"/>
  </si>
  <si>
    <t>第五次比较结果(V)</t>
    <phoneticPr fontId="1" type="noConversion"/>
  </si>
  <si>
    <t>ADC计算器</t>
    <phoneticPr fontId="1" type="noConversion"/>
  </si>
  <si>
    <t>注意！！！
蓝色部分千万不能改！！！
蓝色部分千万不能改！！！
蓝色部分千万不能改！！！
灰色部分可以填入自己想要计算的基础数值！！！</t>
    <phoneticPr fontId="1" type="noConversion"/>
  </si>
  <si>
    <t>12位比较计算器</t>
    <phoneticPr fontId="1" type="noConversion"/>
  </si>
  <si>
    <t>ADC转换器部分辅助资料撰写；</t>
    <phoneticPr fontId="1" type="noConversion"/>
  </si>
  <si>
    <t>v1.5.0</t>
    <phoneticPr fontId="1" type="noConversion"/>
  </si>
  <si>
    <t>新增了ADC计算器</t>
    <phoneticPr fontId="1" type="noConversion"/>
  </si>
  <si>
    <t>反推输入电压值(V)</t>
    <phoneticPr fontId="1" type="noConversion"/>
  </si>
  <si>
    <t>修改“实际电压值”为“反推输入电压值”</t>
    <phoneticPr fontId="1" type="noConversion"/>
  </si>
  <si>
    <t>新增反推工作电压值</t>
    <phoneticPr fontId="1" type="noConversion"/>
  </si>
  <si>
    <t>目标长度</t>
    <phoneticPr fontId="1" type="noConversion"/>
  </si>
  <si>
    <t>v1.5.1</t>
    <phoneticPr fontId="1" type="noConversion"/>
  </si>
  <si>
    <t>加入C语言部分知识点“转义字符”“格式字符”</t>
    <phoneticPr fontId="1" type="noConversion"/>
  </si>
  <si>
    <t>转义字符</t>
    <phoneticPr fontId="1" type="noConversion"/>
  </si>
  <si>
    <t>释义</t>
    <phoneticPr fontId="1" type="noConversion"/>
  </si>
  <si>
    <t>？</t>
    <phoneticPr fontId="1" type="noConversion"/>
  </si>
  <si>
    <t>\`</t>
    <phoneticPr fontId="1" type="noConversion"/>
  </si>
  <si>
    <t>\"</t>
    <phoneticPr fontId="1" type="noConversion"/>
  </si>
  <si>
    <t>\\</t>
    <phoneticPr fontId="1" type="noConversion"/>
  </si>
  <si>
    <t>\a</t>
    <phoneticPr fontId="1" type="noConversion"/>
  </si>
  <si>
    <t>\b</t>
    <phoneticPr fontId="1" type="noConversion"/>
  </si>
  <si>
    <t>\f</t>
    <phoneticPr fontId="1" type="noConversion"/>
  </si>
  <si>
    <t>\n</t>
    <phoneticPr fontId="1" type="noConversion"/>
  </si>
  <si>
    <t>\r</t>
    <phoneticPr fontId="1" type="noConversion"/>
  </si>
  <si>
    <t>\t</t>
    <phoneticPr fontId="1" type="noConversion"/>
  </si>
  <si>
    <t>\v</t>
    <phoneticPr fontId="1" type="noConversion"/>
  </si>
  <si>
    <t>\ddd</t>
    <phoneticPr fontId="1" type="noConversion"/>
  </si>
  <si>
    <t>\xdd</t>
    <phoneticPr fontId="1" type="noConversion"/>
  </si>
  <si>
    <t>警告字符，蜂鸣</t>
    <phoneticPr fontId="1" type="noConversion"/>
  </si>
  <si>
    <t>退格符，退格(BS) ，将当前位置移到前一列</t>
    <phoneticPr fontId="1" type="noConversion"/>
  </si>
  <si>
    <t>进页符，换页(FF)，将当前位置移到下页开头</t>
    <phoneticPr fontId="1" type="noConversion"/>
  </si>
  <si>
    <t>换行(LF) ，将当前位置移到下一行开头</t>
    <phoneticPr fontId="1" type="noConversion"/>
  </si>
  <si>
    <t>水平制表(HT) （跳到下一个TAB位置）</t>
    <phoneticPr fontId="1" type="noConversion"/>
  </si>
  <si>
    <t>\0</t>
    <phoneticPr fontId="1" type="noConversion"/>
  </si>
  <si>
    <t>空字符(NUL)</t>
    <phoneticPr fontId="1" type="noConversion"/>
  </si>
  <si>
    <t>代表一个问号，在书写连续多个问号时使用，防止他们被解析成三字母词</t>
    <phoneticPr fontId="1" type="noConversion"/>
  </si>
  <si>
    <t>十六进制所代表的任意字符</t>
    <phoneticPr fontId="1" type="noConversion"/>
  </si>
  <si>
    <t>区分斜杠 / 与反斜杠 \  ,此处不可互换</t>
    <phoneticPr fontId="1" type="noConversion"/>
  </si>
  <si>
    <t>\xhh</t>
    <phoneticPr fontId="1" type="noConversion"/>
  </si>
  <si>
    <t>\（后接数字）</t>
    <phoneticPr fontId="1" type="noConversion"/>
  </si>
  <si>
    <t>\x（后接数字）</t>
    <phoneticPr fontId="1" type="noConversion"/>
  </si>
  <si>
    <t>以\开头表示后跟八进制形式的编码值</t>
    <phoneticPr fontId="1" type="noConversion"/>
  </si>
  <si>
    <t>以\x开头表示后跟十六进制形式的编码值</t>
    <phoneticPr fontId="1" type="noConversion"/>
  </si>
  <si>
    <t>ASCII码值（十进制）</t>
    <phoneticPr fontId="1" type="noConversion"/>
  </si>
  <si>
    <t>dd表示2个十六进制的数字。
十六进制形式的转义字符最多后跟两个数字，也即\xdd，最大取值是\x7f。</t>
    <phoneticPr fontId="1" type="noConversion"/>
  </si>
  <si>
    <t>ddd表示1~3个八进制的数字。
八进制形式的转义字符最多后跟三个数字，也即\ddd，最大取值是\177；</t>
    <phoneticPr fontId="1" type="noConversion"/>
  </si>
  <si>
    <t>代表一个反斜线字符，用于表示一个反斜杠，防止它被解释为一个转义序列符
反斜杠是转义字符的开头，要使用\\表示，也即'\\'，或者"abc\\123"</t>
    <phoneticPr fontId="1" type="noConversion"/>
  </si>
  <si>
    <t>代表一个双引号字符，用于表示一个字符产内部的双引号
双引号是字符串的开头和结尾，要使用\"表示，也即"abc\"123"</t>
    <phoneticPr fontId="1" type="noConversion"/>
  </si>
  <si>
    <t>代表一个单引号（撇号）字符，用于表示字符常量 `
单引号是字符类型的开头和结尾，要使用\'表示，也即'\''</t>
    <phoneticPr fontId="1" type="noConversion"/>
  </si>
  <si>
    <t>对于 ASCII 编码，0~31（十进制）范围内的字符为控制字符，它们都是看不见的，不能在显示器上显示，甚至无法从键盘输入，只能用转义字符的形式来表示。不过，直接使用 ASCII 码记忆不方便，也不容易理解，所以，针对常用的控制字符，C语言又定义了简写方式</t>
    <phoneticPr fontId="1" type="noConversion"/>
  </si>
  <si>
    <t>格式字符</t>
    <phoneticPr fontId="1" type="noConversion"/>
  </si>
  <si>
    <t>%d</t>
    <phoneticPr fontId="1" type="noConversion"/>
  </si>
  <si>
    <t>%ld</t>
    <phoneticPr fontId="1" type="noConversion"/>
  </si>
  <si>
    <t>%f</t>
    <phoneticPr fontId="1" type="noConversion"/>
  </si>
  <si>
    <t>%lf</t>
    <phoneticPr fontId="1" type="noConversion"/>
  </si>
  <si>
    <t>%o</t>
    <phoneticPr fontId="1" type="noConversion"/>
  </si>
  <si>
    <t>%x或%X</t>
    <phoneticPr fontId="1" type="noConversion"/>
  </si>
  <si>
    <t>%u</t>
    <phoneticPr fontId="1" type="noConversion"/>
  </si>
  <si>
    <t>%i</t>
    <phoneticPr fontId="1" type="noConversion"/>
  </si>
  <si>
    <t>%c</t>
    <phoneticPr fontId="1" type="noConversion"/>
  </si>
  <si>
    <t>%s</t>
    <phoneticPr fontId="1" type="noConversion"/>
  </si>
  <si>
    <t>%e或%E</t>
    <phoneticPr fontId="1" type="noConversion"/>
  </si>
  <si>
    <t>%g或%G</t>
    <phoneticPr fontId="1" type="noConversion"/>
  </si>
  <si>
    <t>%p</t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</si>
  <si>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</si>
  <si>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十进制长整数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</si>
  <si>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单精度浮点型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</si>
  <si>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双精度浮点型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</si>
  <si>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八进制整数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</si>
  <si>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十六进制整数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</si>
  <si>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十进制无符号整数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</si>
  <si>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十进制整数</t>
    </r>
    <r>
      <rPr>
        <sz val="11"/>
        <color theme="1"/>
        <rFont val="HarmonyOS Sans SC Medium"/>
        <family val="3"/>
        <charset val="134"/>
      </rPr>
      <t>输出（与%d无异）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</si>
  <si>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单个字符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</si>
  <si>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字符串</t>
    </r>
    <phoneticPr fontId="1" type="noConversion"/>
  </si>
  <si>
    <r>
      <t>以</t>
    </r>
    <r>
      <rPr>
        <sz val="11"/>
        <color rgb="FFFF0000"/>
        <rFont val="HarmonyOS Sans SC Medium"/>
        <family val="3"/>
        <charset val="134"/>
      </rPr>
      <t>指数形式</t>
    </r>
    <r>
      <rPr>
        <sz val="11"/>
        <color theme="1"/>
        <rFont val="HarmonyOS Sans SC Medium"/>
        <family val="3"/>
        <charset val="134"/>
      </rPr>
      <t>输出</t>
    </r>
    <phoneticPr fontId="1" type="noConversion"/>
  </si>
  <si>
    <r>
      <t>自适应数据输出（数据够大或够小则以</t>
    </r>
    <r>
      <rPr>
        <sz val="11"/>
        <color rgb="FFFF0000"/>
        <rFont val="HarmonyOS Sans SC Medium"/>
        <family val="3"/>
        <charset val="134"/>
      </rPr>
      <t>指数形式</t>
    </r>
    <r>
      <rPr>
        <sz val="11"/>
        <color theme="1"/>
        <rFont val="HarmonyOS Sans SC Medium"/>
        <family val="3"/>
        <charset val="134"/>
      </rPr>
      <t>输出，否则以</t>
    </r>
    <r>
      <rPr>
        <sz val="11"/>
        <color rgb="FFFF0000"/>
        <rFont val="HarmonyOS Sans SC Medium"/>
        <family val="3"/>
        <charset val="134"/>
      </rPr>
      <t>小数形式</t>
    </r>
    <r>
      <rPr>
        <sz val="11"/>
        <color theme="1"/>
        <rFont val="HarmonyOS Sans SC Medium"/>
        <family val="3"/>
        <charset val="134"/>
      </rPr>
      <t>输出）</t>
    </r>
    <phoneticPr fontId="1" type="noConversion"/>
  </si>
  <si>
    <r>
      <t>输出</t>
    </r>
    <r>
      <rPr>
        <sz val="11"/>
        <color rgb="FFFF0000"/>
        <rFont val="HarmonyOS Sans SC Medium"/>
        <family val="3"/>
        <charset val="134"/>
      </rPr>
      <t>地址</t>
    </r>
    <phoneticPr fontId="1" type="noConversion"/>
  </si>
  <si>
    <t>标志</t>
    <phoneticPr fontId="1" type="noConversion"/>
  </si>
  <si>
    <t>含义</t>
    <phoneticPr fontId="1" type="noConversion"/>
  </si>
  <si>
    <t>实例</t>
    <phoneticPr fontId="1" type="noConversion"/>
  </si>
  <si>
    <t>n.m</t>
    <phoneticPr fontId="1" type="noConversion"/>
  </si>
  <si>
    <t>n表示整数占几行，m表示小数占几行</t>
    <phoneticPr fontId="1" type="noConversion"/>
  </si>
  <si>
    <t>%2.3f</t>
    <phoneticPr fontId="1" type="noConversion"/>
  </si>
  <si>
    <t>输出的结果左对齐</t>
    <phoneticPr fontId="1" type="noConversion"/>
  </si>
  <si>
    <t>%-d</t>
    <phoneticPr fontId="1" type="noConversion"/>
  </si>
  <si>
    <t>空格</t>
    <phoneticPr fontId="1" type="noConversion"/>
  </si>
  <si>
    <t>输出值为正时冠以空格，为负时冠以负号</t>
    <phoneticPr fontId="1" type="noConversion"/>
  </si>
  <si>
    <t>#</t>
    <phoneticPr fontId="1" type="noConversion"/>
  </si>
  <si>
    <t>输出带有前导的数据
（八进制为0~~~，
十六进制为X~~~，
~表示数字）</t>
    <phoneticPr fontId="1" type="noConversion"/>
  </si>
  <si>
    <t>%#d</t>
    <phoneticPr fontId="1" type="noConversion"/>
  </si>
  <si>
    <t>数据类型（Data Type）</t>
    <phoneticPr fontId="1" type="noConversion"/>
  </si>
  <si>
    <t>bit</t>
    <phoneticPr fontId="1" type="noConversion"/>
  </si>
  <si>
    <r>
      <t>signed</t>
    </r>
    <r>
      <rPr>
        <sz val="11"/>
        <color rgb="FF0000FF"/>
        <rFont val="HarmonyOS Sans SC Medium"/>
        <family val="3"/>
        <charset val="134"/>
      </rPr>
      <t xml:space="preserve"> char</t>
    </r>
    <phoneticPr fontId="1" type="noConversion"/>
  </si>
  <si>
    <r>
      <t xml:space="preserve">unsigned </t>
    </r>
    <r>
      <rPr>
        <sz val="11"/>
        <color rgb="FF0000FF"/>
        <rFont val="HarmonyOS Sans SC Medium"/>
        <family val="3"/>
        <charset val="134"/>
      </rPr>
      <t>char</t>
    </r>
    <phoneticPr fontId="1" type="noConversion"/>
  </si>
  <si>
    <t>enum</t>
    <phoneticPr fontId="1" type="noConversion"/>
  </si>
  <si>
    <r>
      <t xml:space="preserve">signed short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</si>
  <si>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t>float</t>
    <phoneticPr fontId="1" type="noConversion"/>
  </si>
  <si>
    <t>double</t>
    <phoneticPr fontId="1" type="noConversion"/>
  </si>
  <si>
    <t>sbit</t>
    <phoneticPr fontId="1" type="noConversion"/>
  </si>
  <si>
    <t>sfr</t>
    <phoneticPr fontId="1" type="noConversion"/>
  </si>
  <si>
    <t>sfr16</t>
    <phoneticPr fontId="1" type="noConversion"/>
  </si>
  <si>
    <r>
      <t xml:space="preserve">unsigned long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</si>
  <si>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signed long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</si>
  <si>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unsigned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</si>
  <si>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signed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</si>
  <si>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r>
      <t xml:space="preserve">unsigned short </t>
    </r>
    <r>
      <rPr>
        <sz val="11"/>
        <color rgb="FF0000FF"/>
        <rFont val="HarmonyOS Sans SC Medium"/>
        <family val="3"/>
        <charset val="134"/>
      </rPr>
      <t>int</t>
    </r>
    <phoneticPr fontId="1" type="noConversion"/>
  </si>
  <si>
    <t>变量范围（Value Range）</t>
    <phoneticPr fontId="1" type="noConversion"/>
  </si>
  <si>
    <t>-128 ~ +127 or -32768 ~ +32767</t>
    <phoneticPr fontId="1" type="noConversion"/>
  </si>
  <si>
    <t>-32768 ~ +32767</t>
    <phoneticPr fontId="1" type="noConversion"/>
  </si>
  <si>
    <t>0 ~ 1</t>
    <phoneticPr fontId="1" type="noConversion"/>
  </si>
  <si>
    <t>0 ~ 255</t>
    <phoneticPr fontId="1" type="noConversion"/>
  </si>
  <si>
    <t>0 ~ 65535</t>
    <phoneticPr fontId="1" type="noConversion"/>
  </si>
  <si>
    <t xml:space="preserve">-2147483648 ~ +2147483647 </t>
    <phoneticPr fontId="1" type="noConversion"/>
  </si>
  <si>
    <t>0 ~ 4294967295</t>
    <phoneticPr fontId="1" type="noConversion"/>
  </si>
  <si>
    <t>±1.175494E-38 ~ ±3.402823E+38</t>
    <phoneticPr fontId="1" type="noConversion"/>
  </si>
  <si>
    <t>0 ~1</t>
    <phoneticPr fontId="1" type="noConversion"/>
  </si>
  <si>
    <t>数据的基本类型</t>
    <phoneticPr fontId="1" type="noConversion"/>
  </si>
  <si>
    <t>u8</t>
    <phoneticPr fontId="1" type="noConversion"/>
  </si>
  <si>
    <t>u16</t>
    <phoneticPr fontId="1" type="noConversion"/>
  </si>
  <si>
    <t>u32</t>
    <phoneticPr fontId="1" type="noConversion"/>
  </si>
  <si>
    <t>运算类型</t>
    <phoneticPr fontId="1" type="noConversion"/>
  </si>
  <si>
    <t>+</t>
  </si>
  <si>
    <t>+</t>
    <phoneticPr fontId="1" type="noConversion"/>
  </si>
  <si>
    <t>-</t>
  </si>
  <si>
    <t>-</t>
    <phoneticPr fontId="1" type="noConversion"/>
  </si>
  <si>
    <t>*</t>
  </si>
  <si>
    <t>*</t>
    <phoneticPr fontId="1" type="noConversion"/>
  </si>
  <si>
    <t>/</t>
  </si>
  <si>
    <t>/</t>
    <phoneticPr fontId="1" type="noConversion"/>
  </si>
  <si>
    <t>%</t>
  </si>
  <si>
    <t>%</t>
    <phoneticPr fontId="1" type="noConversion"/>
  </si>
  <si>
    <t>加法</t>
    <phoneticPr fontId="1" type="noConversion"/>
  </si>
  <si>
    <t>减法</t>
    <phoneticPr fontId="1" type="noConversion"/>
  </si>
  <si>
    <t>乘法</t>
    <phoneticPr fontId="1" type="noConversion"/>
  </si>
  <si>
    <t>除法，只取整数部分</t>
    <phoneticPr fontId="1" type="noConversion"/>
  </si>
  <si>
    <t>取余（除法），只取余数部分</t>
    <phoneticPr fontId="1" type="noConversion"/>
  </si>
  <si>
    <t>++</t>
  </si>
  <si>
    <t>++</t>
    <phoneticPr fontId="1" type="noConversion"/>
  </si>
  <si>
    <t>++ 在前面叫做前自增（例如 ++a）。前自增先进行自增运算，再进行其他操作。</t>
    <phoneticPr fontId="1" type="noConversion"/>
  </si>
  <si>
    <t>++ 在后面叫做后自增（例如 a++）。后自增先进行其他操作，再进行自增运算。</t>
    <phoneticPr fontId="1" type="noConversion"/>
  </si>
  <si>
    <t>自增，例a = a+1 or a += 1 or a++ or ++a</t>
    <phoneticPr fontId="1" type="noConversion"/>
  </si>
  <si>
    <t>--</t>
  </si>
  <si>
    <t>--</t>
    <phoneticPr fontId="1" type="noConversion"/>
  </si>
  <si>
    <t>#include &lt;stdio.h&gt;
int main()
{
    int a = 10, b = 20, c = 30, d = 40;
    int a1 = ++a, b1 = b++, c1 = --c, d1 = d--;
    printf("a=%d, a1=%d\n", a, a1);
    printf("b=%d, b1=%d\n", b, b1);
    printf("c=%d, c1=%d\n", c, c1);
    printf("d=%d, d1=%d\n", d, d1);
    return 0;
}</t>
    <phoneticPr fontId="1" type="noConversion"/>
  </si>
  <si>
    <t>自减</t>
    <phoneticPr fontId="1" type="noConversion"/>
  </si>
  <si>
    <t>输出结果：
a=11, a1=11
b=21, b1=20
c=29, c1=29
d=39, d1=40</t>
    <phoneticPr fontId="1" type="noConversion"/>
  </si>
  <si>
    <t>a、b、c、d 的输出结果相信大家没有疑问，下面重点分析a1、b1、c1、d1：</t>
    <phoneticPr fontId="1" type="noConversion"/>
  </si>
  <si>
    <t>1) 对于a1=++a，先执行 ++a，结果为 11，再将 11 赋值给 a1，所以 a1 的最终值为11。而 a 经过自增，最终的值也为 11。</t>
    <phoneticPr fontId="1" type="noConversion"/>
  </si>
  <si>
    <t>2) 对于b1=b++，b 的值并不会立马加 1，而是先把 b 原来的值交给 b1，然后再加 1。b 原来的值为 20，所以 b1 的值也就为 20。而 b 经过自增，最终值为 21。</t>
    <phoneticPr fontId="1" type="noConversion"/>
  </si>
  <si>
    <t>3) 对于c1=--c，先执行 --c，结果为 29，再将 29 赋值给c1，所以 c1 的最终值为 29。而 c 经过自减，最终的值也为 29。</t>
    <phoneticPr fontId="1" type="noConversion"/>
  </si>
  <si>
    <t>4) 对于d1=d--，d 的值并不会立马减 1，而是先把 d 原来的值交给 d1，然后再减 1。d 原来的值为 40，所以 d1 的值也就为 40。而 d 经过自减，最终值为 39。</t>
    <phoneticPr fontId="1" type="noConversion"/>
  </si>
  <si>
    <t>运算类型</t>
    <phoneticPr fontId="1" type="noConversion"/>
  </si>
  <si>
    <t>优先级</t>
  </si>
  <si>
    <t>运算符</t>
  </si>
  <si>
    <t>名称或含义</t>
  </si>
  <si>
    <t>使用形式</t>
  </si>
  <si>
    <t>结合方向</t>
  </si>
  <si>
    <t>说明</t>
  </si>
  <si>
    <t>[]</t>
  </si>
  <si>
    <t>数组下标</t>
  </si>
  <si>
    <t>数组名[常量表达式]</t>
  </si>
  <si>
    <t>左到右</t>
  </si>
  <si>
    <t>()</t>
  </si>
  <si>
    <t>圆括号</t>
  </si>
  <si>
    <t>(表达式)</t>
  </si>
  <si>
    <t>函数名(形参表)</t>
  </si>
  <si>
    <t>.</t>
  </si>
  <si>
    <t>成员选择（对象）</t>
  </si>
  <si>
    <t>对象.成员名</t>
  </si>
  <si>
    <t>-&gt;</t>
  </si>
  <si>
    <t>成员选择（指针）</t>
  </si>
  <si>
    <t>对象指针-&gt;成员名</t>
  </si>
  <si>
    <t>负号运算符</t>
  </si>
  <si>
    <t>-表达式</t>
  </si>
  <si>
    <t>右到左</t>
  </si>
  <si>
    <t>单目运算符</t>
  </si>
  <si>
    <t>(类型)</t>
  </si>
  <si>
    <t>强制类型转换</t>
  </si>
  <si>
    <t>(数据类型)表达式</t>
  </si>
  <si>
    <t>自增运算符</t>
  </si>
  <si>
    <t>++变量名</t>
  </si>
  <si>
    <t>变量名++</t>
  </si>
  <si>
    <t>自减运算符</t>
  </si>
  <si>
    <t>--变量名</t>
  </si>
  <si>
    <t>变量名--</t>
  </si>
  <si>
    <t>取值运算符</t>
  </si>
  <si>
    <t>*指针变量</t>
  </si>
  <si>
    <t>&amp;</t>
  </si>
  <si>
    <t>取地址运算符</t>
  </si>
  <si>
    <t>&amp;变量名</t>
  </si>
  <si>
    <t>!</t>
  </si>
  <si>
    <t>逻辑非运算符</t>
  </si>
  <si>
    <t>!表达式</t>
  </si>
  <si>
    <t>~</t>
  </si>
  <si>
    <t>按位取反运算符</t>
  </si>
  <si>
    <t>~表达式</t>
  </si>
  <si>
    <t>sizeof</t>
  </si>
  <si>
    <t>长度运算符</t>
  </si>
  <si>
    <t>sizeof(表达式)</t>
  </si>
  <si>
    <t>除</t>
  </si>
  <si>
    <t>表达式 / 表达式</t>
  </si>
  <si>
    <t>双目运算符</t>
  </si>
  <si>
    <t>乘</t>
  </si>
  <si>
    <t>表达式*表达式</t>
  </si>
  <si>
    <t>余数（取模）</t>
  </si>
  <si>
    <t>整型表达式%整型表达式</t>
  </si>
  <si>
    <t>加</t>
  </si>
  <si>
    <t>表达式+表达式</t>
  </si>
  <si>
    <t>减</t>
  </si>
  <si>
    <t>表达式-表达式</t>
  </si>
  <si>
    <t>&lt;&lt;</t>
  </si>
  <si>
    <t>左移</t>
  </si>
  <si>
    <t>变量&lt;&lt;表达式</t>
  </si>
  <si>
    <t>&gt;&gt;</t>
  </si>
  <si>
    <t>右移</t>
  </si>
  <si>
    <t>变量&gt;&gt;表达式</t>
  </si>
  <si>
    <t>&gt;</t>
  </si>
  <si>
    <t>大于</t>
  </si>
  <si>
    <t>表达式&gt;表达式</t>
  </si>
  <si>
    <t>&gt;=</t>
  </si>
  <si>
    <t>大于等于</t>
  </si>
  <si>
    <t>表达式&gt;=表达式</t>
  </si>
  <si>
    <t>&lt;</t>
  </si>
  <si>
    <t>小于</t>
  </si>
  <si>
    <t>表达式&lt;表达式</t>
  </si>
  <si>
    <t>&lt;=</t>
  </si>
  <si>
    <t>小于等于</t>
  </si>
  <si>
    <t>表达式&lt;=表达式</t>
  </si>
  <si>
    <t>==</t>
  </si>
  <si>
    <t>等于</t>
  </si>
  <si>
    <t>表达式==表达式</t>
  </si>
  <si>
    <t>!=</t>
  </si>
  <si>
    <t>不等于</t>
  </si>
  <si>
    <t>表达式!= 表达式</t>
  </si>
  <si>
    <t>按位与</t>
  </si>
  <si>
    <t>表达式&amp;表达式</t>
  </si>
  <si>
    <t>^</t>
  </si>
  <si>
    <t>按位异或</t>
  </si>
  <si>
    <t>表达式^表达式</t>
  </si>
  <si>
    <t>|</t>
  </si>
  <si>
    <t>按位或</t>
  </si>
  <si>
    <t>表达式|表达式</t>
  </si>
  <si>
    <t>&amp;&amp;</t>
  </si>
  <si>
    <t>逻辑与</t>
  </si>
  <si>
    <t>表达式&amp;&amp;表达式</t>
  </si>
  <si>
    <t>||</t>
  </si>
  <si>
    <t>逻辑或</t>
  </si>
  <si>
    <t>表达式||表达式</t>
  </si>
  <si>
    <t>?:</t>
  </si>
  <si>
    <t>条件运算符</t>
  </si>
  <si>
    <t>表达式1? 表达式2: 表达式3</t>
  </si>
  <si>
    <t>三目运算符</t>
  </si>
  <si>
    <t>=</t>
  </si>
  <si>
    <t>赋值运算符</t>
  </si>
  <si>
    <t>变量=表达式</t>
  </si>
  <si>
    <t>/=</t>
  </si>
  <si>
    <t>除后赋值</t>
  </si>
  <si>
    <t>变量/=表达式</t>
  </si>
  <si>
    <t>*=</t>
  </si>
  <si>
    <t>乘后赋值</t>
  </si>
  <si>
    <t>变量*=表达式</t>
  </si>
  <si>
    <t>%=</t>
  </si>
  <si>
    <t>取模后赋值</t>
  </si>
  <si>
    <t>变量%=表达式</t>
  </si>
  <si>
    <t>+=</t>
  </si>
  <si>
    <t>加后赋值</t>
  </si>
  <si>
    <t>变量+=表达式</t>
  </si>
  <si>
    <t>-=</t>
  </si>
  <si>
    <t>减后赋值</t>
  </si>
  <si>
    <t>变量-=表达式</t>
  </si>
  <si>
    <t>&lt;&lt;=</t>
  </si>
  <si>
    <t>左移后赋值</t>
  </si>
  <si>
    <t>变量&lt;&lt;=表达式</t>
  </si>
  <si>
    <t>&gt;&gt;=</t>
  </si>
  <si>
    <t>右移后赋值</t>
  </si>
  <si>
    <t>变量&gt;&gt;=表达式</t>
  </si>
  <si>
    <t>&amp;=</t>
  </si>
  <si>
    <t>按位与后赋值</t>
  </si>
  <si>
    <t>变量&amp;=表达式</t>
  </si>
  <si>
    <t>^=</t>
  </si>
  <si>
    <t>按位异或后赋值</t>
  </si>
  <si>
    <t>变量^=表达式</t>
  </si>
  <si>
    <t>|=</t>
  </si>
  <si>
    <t>按位或后赋值</t>
  </si>
  <si>
    <t>变量|=表达式</t>
  </si>
  <si>
    <t>,</t>
  </si>
  <si>
    <t>逗号运算符</t>
  </si>
  <si>
    <t>表达式,表达式,…</t>
  </si>
  <si>
    <t>运算符优先级和结合性一览表</t>
    <phoneticPr fontId="1" type="noConversion"/>
  </si>
  <si>
    <t>v1.5.2</t>
  </si>
  <si>
    <t>加入C语言部分知识点“数据的基本类型”</t>
    <phoneticPr fontId="1" type="noConversion"/>
  </si>
  <si>
    <t>加入C语言知识点“运算类型”“运算符优先级和结合性一览表”</t>
    <phoneticPr fontId="1" type="noConversion"/>
  </si>
  <si>
    <t>v1.5.3</t>
    <phoneticPr fontId="1" type="noConversion"/>
  </si>
  <si>
    <t>补充定时器计算公式</t>
    <phoneticPr fontId="1" type="noConversion"/>
  </si>
  <si>
    <t>v1.5.3.1</t>
    <phoneticPr fontId="1" type="noConversion"/>
  </si>
  <si>
    <t>v1.5.4</t>
    <phoneticPr fontId="1" type="noConversion"/>
  </si>
  <si>
    <t>新增定时器计算器</t>
    <phoneticPr fontId="1" type="noConversion"/>
  </si>
  <si>
    <t>定时器计算公式</t>
    <phoneticPr fontId="1" type="noConversion"/>
  </si>
  <si>
    <t>定时频率(Hz)</t>
    <phoneticPr fontId="1" type="noConversion"/>
  </si>
  <si>
    <t>Sysclk</t>
    <phoneticPr fontId="1" type="noConversion"/>
  </si>
  <si>
    <t>TM0PS</t>
    <phoneticPr fontId="1" type="noConversion"/>
  </si>
  <si>
    <t>T</t>
    <phoneticPr fontId="1" type="noConversion"/>
  </si>
  <si>
    <t>F8</t>
    <phoneticPr fontId="1" type="noConversion"/>
  </si>
  <si>
    <t>THX</t>
    <phoneticPr fontId="1" type="noConversion"/>
  </si>
  <si>
    <t>TLX</t>
    <phoneticPr fontId="1" type="noConversion"/>
  </si>
  <si>
    <t>缓存区1</t>
    <phoneticPr fontId="1" type="noConversion"/>
  </si>
  <si>
    <t>蓝色区域
不可修改
！！！！</t>
    <phoneticPr fontId="1" type="noConversion"/>
  </si>
  <si>
    <t>灰色区域
填入数值</t>
    <phoneticPr fontId="1" type="noConversion"/>
  </si>
  <si>
    <t>定时器计算器</t>
    <phoneticPr fontId="1" type="noConversion"/>
  </si>
  <si>
    <t>毫秒</t>
    <phoneticPr fontId="1" type="noConversion"/>
  </si>
  <si>
    <t>出现不正常现象，则说明无法产生该定时时间</t>
    <phoneticPr fontId="1" type="noConversion"/>
  </si>
  <si>
    <t>ff</t>
    <phoneticPr fontId="1" type="noConversion"/>
  </si>
  <si>
    <t>fe</t>
    <phoneticPr fontId="1" type="noConversion"/>
  </si>
  <si>
    <t>定时时间(ms)</t>
    <phoneticPr fontId="1" type="noConversion"/>
  </si>
  <si>
    <t>按键要满足的功能有：</t>
    <phoneticPr fontId="1" type="noConversion"/>
  </si>
  <si>
    <t>1、按键消抖</t>
    <phoneticPr fontId="1" type="noConversion"/>
  </si>
  <si>
    <t>2、按键按下的瞬间</t>
    <phoneticPr fontId="1" type="noConversion"/>
  </si>
  <si>
    <t>3、按键松开的瞬间</t>
    <phoneticPr fontId="1" type="noConversion"/>
  </si>
  <si>
    <t>4、按键长按</t>
    <phoneticPr fontId="1" type="noConversion"/>
  </si>
  <si>
    <t>高电平</t>
    <phoneticPr fontId="1" type="noConversion"/>
  </si>
  <si>
    <t>低电平</t>
    <phoneticPr fontId="1" type="noConversion"/>
  </si>
  <si>
    <t>按键没有按下</t>
    <phoneticPr fontId="1" type="noConversion"/>
  </si>
  <si>
    <t>按键按下</t>
    <phoneticPr fontId="1" type="noConversion"/>
  </si>
  <si>
    <t>状态</t>
    <phoneticPr fontId="1" type="noConversion"/>
  </si>
  <si>
    <t>&lt;30ms</t>
    <phoneticPr fontId="1" type="noConversion"/>
  </si>
  <si>
    <t>=30ms</t>
    <phoneticPr fontId="1" type="noConversion"/>
  </si>
  <si>
    <t>&lt;3000ms</t>
    <phoneticPr fontId="1" type="noConversion"/>
  </si>
  <si>
    <t>=3000ms</t>
    <phoneticPr fontId="1" type="noConversion"/>
  </si>
  <si>
    <t>&gt;3000ms</t>
    <phoneticPr fontId="1" type="noConversion"/>
  </si>
  <si>
    <t>消抖</t>
    <phoneticPr fontId="1" type="noConversion"/>
  </si>
  <si>
    <t>单击</t>
    <phoneticPr fontId="1" type="noConversion"/>
  </si>
  <si>
    <t>单击结束</t>
    <phoneticPr fontId="1" type="noConversion"/>
  </si>
  <si>
    <t>长按</t>
    <phoneticPr fontId="1" type="noConversion"/>
  </si>
  <si>
    <t>长按结束</t>
    <phoneticPr fontId="1" type="noConversion"/>
  </si>
  <si>
    <t>功能</t>
    <phoneticPr fontId="1" type="noConversion"/>
  </si>
  <si>
    <t>功能码</t>
    <phoneticPr fontId="1" type="noConversion"/>
  </si>
  <si>
    <t>其他</t>
    <phoneticPr fontId="1" type="noConversion"/>
  </si>
  <si>
    <t>按键松开</t>
    <phoneticPr fontId="1" type="noConversion"/>
  </si>
  <si>
    <t>v1.5.4.1</t>
    <phoneticPr fontId="1" type="noConversion"/>
  </si>
  <si>
    <t>补充按键部分知识点</t>
    <phoneticPr fontId="1" type="noConversion"/>
  </si>
  <si>
    <t>矩阵式按键</t>
    <phoneticPr fontId="1" type="noConversion"/>
  </si>
  <si>
    <t>目录</t>
    <phoneticPr fontId="1" type="noConversion"/>
  </si>
  <si>
    <t>8
路
L
E
D
灯</t>
    <phoneticPr fontId="1" type="noConversion"/>
  </si>
  <si>
    <t>8
位
数
码
管</t>
    <phoneticPr fontId="1" type="noConversion"/>
  </si>
  <si>
    <t>C
语
言</t>
    <phoneticPr fontId="1" type="noConversion"/>
  </si>
  <si>
    <t>定时器计算公式</t>
  </si>
  <si>
    <t>电源</t>
  </si>
  <si>
    <t>按键</t>
  </si>
  <si>
    <t>蜂鸣器</t>
  </si>
  <si>
    <t>ADC按键</t>
  </si>
  <si>
    <t>OLED</t>
  </si>
  <si>
    <t>A
D
C
计
算
器</t>
    <phoneticPr fontId="1" type="noConversion"/>
  </si>
  <si>
    <t>数码显示计算器
+
进制转换</t>
    <phoneticPr fontId="1" type="noConversion"/>
  </si>
  <si>
    <t>v1.5.4.2</t>
  </si>
  <si>
    <t>新增 目录</t>
    <phoneticPr fontId="1" type="noConversion"/>
  </si>
  <si>
    <t>v1.5.4.3</t>
  </si>
  <si>
    <t>新增 STC32中断序号表</t>
    <phoneticPr fontId="1" type="noConversion"/>
  </si>
  <si>
    <r>
      <t xml:space="preserve">建议查手册
</t>
    </r>
    <r>
      <rPr>
        <sz val="48"/>
        <color rgb="FFFF0000"/>
        <rFont val="HarmonyOS Sans SC Medium"/>
        <family val="3"/>
        <charset val="134"/>
      </rPr>
      <t>!!!更全面!!!</t>
    </r>
    <r>
      <rPr>
        <sz val="48"/>
        <color theme="1"/>
        <rFont val="HarmonyOS Sans SC Medium"/>
        <family val="3"/>
        <charset val="134"/>
      </rPr>
      <t xml:space="preserve">
在P285</t>
    </r>
    <phoneticPr fontId="1" type="noConversion"/>
  </si>
  <si>
    <t>中断源</t>
    <phoneticPr fontId="1" type="noConversion"/>
  </si>
  <si>
    <t>中断向量</t>
    <phoneticPr fontId="1" type="noConversion"/>
  </si>
  <si>
    <t>STC32G</t>
    <phoneticPr fontId="1" type="noConversion"/>
  </si>
  <si>
    <t>STC8G/H</t>
    <phoneticPr fontId="1" type="noConversion"/>
  </si>
  <si>
    <t>次序</t>
    <phoneticPr fontId="1" type="noConversion"/>
  </si>
  <si>
    <t>优先级设置</t>
    <phoneticPr fontId="1" type="noConversion"/>
  </si>
  <si>
    <t>优先级</t>
    <phoneticPr fontId="1" type="noConversion"/>
  </si>
  <si>
    <t>中断请求位</t>
    <phoneticPr fontId="1" type="noConversion"/>
  </si>
  <si>
    <t>中断允许位</t>
    <phoneticPr fontId="1" type="noConversion"/>
  </si>
  <si>
    <t>看门狗</t>
    <phoneticPr fontId="1" type="noConversion"/>
  </si>
  <si>
    <t>看门狗溢出时间</t>
    <phoneticPr fontId="1" type="noConversion"/>
  </si>
  <si>
    <t>WDT_PS</t>
    <phoneticPr fontId="1" type="noConversion"/>
  </si>
  <si>
    <t>SYSclk</t>
    <phoneticPr fontId="1" type="noConversion"/>
  </si>
  <si>
    <t>v1.6</t>
    <phoneticPr fontId="1" type="noConversion"/>
  </si>
  <si>
    <t>新增看门狗溢出时间计算器</t>
    <phoneticPr fontId="1" type="noConversion"/>
  </si>
  <si>
    <t>符号</t>
    <phoneticPr fontId="1" type="noConversion"/>
  </si>
  <si>
    <t>WDT_CONTR</t>
    <phoneticPr fontId="1" type="noConversion"/>
  </si>
  <si>
    <t>B7</t>
    <phoneticPr fontId="1" type="noConversion"/>
  </si>
  <si>
    <t>B6</t>
    <phoneticPr fontId="1" type="noConversion"/>
  </si>
  <si>
    <t>B5</t>
  </si>
  <si>
    <t>B4</t>
  </si>
  <si>
    <t>B3</t>
  </si>
  <si>
    <t>B2</t>
  </si>
  <si>
    <t>B1</t>
  </si>
  <si>
    <t>B0</t>
  </si>
  <si>
    <t>WDT_FLAG</t>
    <phoneticPr fontId="1" type="noConversion"/>
  </si>
  <si>
    <t>-</t>
    <phoneticPr fontId="1" type="noConversion"/>
  </si>
  <si>
    <t>EN_WDT</t>
    <phoneticPr fontId="1" type="noConversion"/>
  </si>
  <si>
    <t>CLR_WDT</t>
    <phoneticPr fontId="1" type="noConversion"/>
  </si>
  <si>
    <t>IDL_WDT</t>
    <phoneticPr fontId="1" type="noConversion"/>
  </si>
  <si>
    <t>WDT_PS[2:0]</t>
    <phoneticPr fontId="1" type="noConversion"/>
  </si>
  <si>
    <t>看门狗溢出标志</t>
    <phoneticPr fontId="1" type="noConversion"/>
  </si>
  <si>
    <t>看门狗发生溢出时，硬件自动将此位置1，需要软件清零</t>
    <phoneticPr fontId="1" type="noConversion"/>
  </si>
  <si>
    <t>看门狗使能位</t>
    <phoneticPr fontId="1" type="noConversion"/>
  </si>
  <si>
    <t>0：对单片机无影响</t>
    <phoneticPr fontId="1" type="noConversion"/>
  </si>
  <si>
    <t>1：启动看门狗定时器</t>
    <phoneticPr fontId="1" type="noConversion"/>
  </si>
  <si>
    <t>看门狗定时器清零</t>
    <phoneticPr fontId="1" type="noConversion"/>
  </si>
  <si>
    <t>1：清零看门狗定时器，硬件自动复位</t>
    <phoneticPr fontId="1" type="noConversion"/>
  </si>
  <si>
    <t>IDLE模式时的看门狗控制位</t>
    <phoneticPr fontId="1" type="noConversion"/>
  </si>
  <si>
    <t>0：IDLE模式时看门狗停止计数</t>
    <phoneticPr fontId="1" type="noConversion"/>
  </si>
  <si>
    <t>1：IDLE模式时看门狗继续计数</t>
    <phoneticPr fontId="1" type="noConversion"/>
  </si>
  <si>
    <t>看门狗定时器时钟分频系数：2、4、8、16、32、64、158、256</t>
    <phoneticPr fontId="1" type="noConversion"/>
  </si>
  <si>
    <t>-128 ~ +127</t>
    <phoneticPr fontId="1" type="noConversion"/>
  </si>
  <si>
    <t>中断序号表</t>
    <phoneticPr fontId="1" type="noConversion"/>
  </si>
  <si>
    <t>看门狗</t>
  </si>
  <si>
    <t>https://www.stcaimcu.com/forum.php?mod=viewthread&amp;tid=6246</t>
    <phoneticPr fontId="1" type="noConversion"/>
  </si>
  <si>
    <t>STC32G--OLED12864--IIC协议--兼容0.96/1.3寸
--绘制点线面--带ASCII字库</t>
    <phoneticPr fontId="1" type="noConversion"/>
  </si>
  <si>
    <t>v1.7</t>
    <phoneticPr fontId="1" type="noConversion"/>
  </si>
  <si>
    <t>新增0.96寸OLED屏幕IIC协议显示代码</t>
    <phoneticPr fontId="1" type="noConversion"/>
  </si>
  <si>
    <t>NTC测温</t>
  </si>
  <si>
    <t>NTC测温</t>
    <phoneticPr fontId="1" type="noConversion"/>
  </si>
  <si>
    <t>使用引脚</t>
    <phoneticPr fontId="1" type="noConversion"/>
  </si>
  <si>
    <t>VREF+</t>
    <phoneticPr fontId="1" type="noConversion"/>
  </si>
  <si>
    <t>引脚号</t>
    <phoneticPr fontId="1" type="noConversion"/>
  </si>
  <si>
    <t>NTC测温引脚与示波器输入引脚公用
使用时需将连接帽移至NTC测温接口</t>
    <phoneticPr fontId="1" type="noConversion"/>
  </si>
  <si>
    <t>v1.8</t>
    <phoneticPr fontId="1" type="noConversion"/>
  </si>
  <si>
    <t>收录NTC测温引脚</t>
    <phoneticPr fontId="1" type="noConversion"/>
  </si>
  <si>
    <t>串口通讯</t>
  </si>
  <si>
    <t>串口通讯</t>
    <phoneticPr fontId="1" type="noConversion"/>
  </si>
  <si>
    <t>串口2</t>
    <phoneticPr fontId="1" type="noConversion"/>
  </si>
  <si>
    <t>串口3</t>
  </si>
  <si>
    <t>P46</t>
    <phoneticPr fontId="1" type="noConversion"/>
  </si>
  <si>
    <t>P47</t>
    <phoneticPr fontId="1" type="noConversion"/>
  </si>
  <si>
    <t>P50</t>
    <phoneticPr fontId="1" type="noConversion"/>
  </si>
  <si>
    <t>RXD2-2</t>
    <phoneticPr fontId="1" type="noConversion"/>
  </si>
  <si>
    <t>TXD2-2</t>
    <phoneticPr fontId="1" type="noConversion"/>
  </si>
  <si>
    <t>RXD3</t>
    <phoneticPr fontId="1" type="noConversion"/>
  </si>
  <si>
    <t>TXD3</t>
    <phoneticPr fontId="1" type="noConversion"/>
  </si>
  <si>
    <t>P51</t>
    <phoneticPr fontId="1" type="noConversion"/>
  </si>
  <si>
    <t>如接入正确，则一旁的指示会亮起</t>
    <phoneticPr fontId="1" type="noConversion"/>
  </si>
  <si>
    <t>无指示灯与串口2相反
灯不亮，则接入正确</t>
    <phoneticPr fontId="1" type="noConversion"/>
  </si>
  <si>
    <t>232串口</t>
    <phoneticPr fontId="1" type="noConversion"/>
  </si>
  <si>
    <t>带上拉电阻，二极管</t>
    <phoneticPr fontId="1" type="noConversion"/>
  </si>
  <si>
    <t>v1.9</t>
    <phoneticPr fontId="1" type="noConversion"/>
  </si>
  <si>
    <t>收录串口通讯引脚</t>
    <phoneticPr fontId="1" type="noConversion"/>
  </si>
  <si>
    <t>一线制
DS18B20
测温</t>
    <phoneticPr fontId="1" type="noConversion"/>
  </si>
  <si>
    <t>信号端</t>
    <phoneticPr fontId="1" type="noConversion"/>
  </si>
  <si>
    <t>v2.0</t>
    <phoneticPr fontId="1" type="noConversion"/>
  </si>
  <si>
    <t>收录一线制DS18B20测温</t>
    <phoneticPr fontId="1" type="noConversion"/>
  </si>
  <si>
    <t>版本：V2.0
日期：2024-1-13</t>
    <phoneticPr fontId="1" type="noConversion"/>
  </si>
  <si>
    <t>DS18B20测温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</si>
</sst>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_ "/>
  </numFmts>
  <fonts count="61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rgb="FFFF0000"/>
      <name val="HarmonyOS Sans SC Medium"/>
      <family val="3"/>
      <charset val="134"/>
    </font>
    <font>
      <sz val="11"/>
      <color theme="1"/>
      <name val="HarmonyOS Sans SC Medium"/>
      <family val="3"/>
      <charset val="134"/>
    </font>
    <font>
      <b/>
      <sz val="11"/>
      <color theme="1"/>
      <name val="HarmonyOS Sans SC Medium"/>
      <family val="3"/>
      <charset val="134"/>
    </font>
    <font>
      <b/>
      <i/>
      <sz val="11"/>
      <color theme="1"/>
      <name val="HarmonyOS Sans SC Medium"/>
      <family val="3"/>
      <charset val="134"/>
    </font>
    <font>
      <b/>
      <sz val="36"/>
      <color theme="1"/>
      <name val="HarmonyOS Sans SC Medium"/>
      <family val="3"/>
      <charset val="134"/>
    </font>
    <font>
      <b/>
      <sz val="28"/>
      <color rgb="FFFF0000"/>
      <name val="HarmonyOS Sans SC Medium"/>
      <family val="3"/>
      <charset val="134"/>
    </font>
    <font>
      <sz val="24"/>
      <color theme="1"/>
      <name val="HarmonyOS Sans SC Medium"/>
      <family val="3"/>
      <charset val="134"/>
    </font>
    <font>
      <b/>
      <sz val="11"/>
      <color theme="9" tint="-0.249977111117893"/>
      <name val="HarmonyOS Sans SC Medium"/>
      <family val="3"/>
      <charset val="134"/>
    </font>
    <font>
      <sz val="20"/>
      <color rgb="FFFF0000"/>
      <name val="HarmonyOS Sans SC Medium"/>
      <family val="3"/>
      <charset val="134"/>
    </font>
    <font>
      <sz val="11"/>
      <color rgb="FF7030A0"/>
      <name val="HarmonyOS Sans SC Medium"/>
      <family val="3"/>
      <charset val="134"/>
    </font>
    <font>
      <sz val="22"/>
      <color rgb="FFFF0000"/>
      <name val="HarmonyOS Sans SC Medium"/>
      <family val="3"/>
      <charset val="134"/>
    </font>
    <font>
      <sz val="11"/>
      <name val="HarmonyOS Sans SC Medium"/>
      <family val="3"/>
      <charset val="134"/>
    </font>
    <font>
      <b/>
      <u/>
      <sz val="28"/>
      <color rgb="FFFF0000"/>
      <name val="HarmonyOS Sans SC Medium"/>
      <family val="3"/>
      <charset val="134"/>
    </font>
    <font>
      <sz val="12"/>
      <color theme="1"/>
      <name val="HarmonyOS Sans SC Medium"/>
      <family val="3"/>
      <charset val="134"/>
    </font>
    <font>
      <sz val="16"/>
      <color theme="1"/>
      <name val="HarmonyOS Sans SC Medium"/>
      <family val="3"/>
      <charset val="134"/>
    </font>
    <font>
      <sz val="20"/>
      <color theme="1"/>
      <name val="HarmonyOS Sans SC Medium"/>
      <family val="3"/>
      <charset val="134"/>
    </font>
    <font>
      <b/>
      <sz val="16"/>
      <name val="HarmonyOS Sans SC Medium"/>
      <family val="3"/>
      <charset val="134"/>
    </font>
    <font>
      <b/>
      <sz val="16"/>
      <color theme="1"/>
      <name val="HarmonyOS Sans SC Medium"/>
      <family val="3"/>
      <charset val="134"/>
    </font>
    <font>
      <b/>
      <sz val="22"/>
      <color theme="1"/>
      <name val="HarmonyOS Sans SC Medium"/>
      <family val="3"/>
      <charset val="134"/>
    </font>
    <font>
      <b/>
      <sz val="22"/>
      <color rgb="FFFF0000"/>
      <name val="HarmonyOS Sans SC Medium"/>
      <family val="3"/>
      <charset val="134"/>
    </font>
    <font>
      <b/>
      <sz val="22"/>
      <name val="HarmonyOS Sans SC Medium"/>
      <family val="3"/>
      <charset val="134"/>
    </font>
    <font>
      <b/>
      <sz val="22"/>
      <color rgb="FFFFC000"/>
      <name val="HarmonyOS Sans SC Medium"/>
      <family val="3"/>
      <charset val="134"/>
    </font>
    <font>
      <sz val="12"/>
      <color rgb="FFFF0000"/>
      <name val="HarmonyOS Sans SC Medium"/>
      <family val="3"/>
      <charset val="134"/>
    </font>
    <font>
      <b/>
      <sz val="22"/>
      <color rgb="FFFFCCCC"/>
      <name val="HarmonyOS Sans SC Medium"/>
      <family val="3"/>
      <charset val="134"/>
    </font>
    <font>
      <b/>
      <sz val="22"/>
      <color theme="0" tint="-0.34998626667073579"/>
      <name val="HarmonyOS Sans SC Medium"/>
      <family val="3"/>
      <charset val="134"/>
    </font>
    <font>
      <b/>
      <sz val="26"/>
      <color rgb="FFFF0000"/>
      <name val="HarmonyOS Sans SC Medium"/>
      <family val="3"/>
      <charset val="134"/>
    </font>
    <font>
      <i/>
      <sz val="11"/>
      <color theme="1"/>
      <name val="HarmonyOS Sans SC Medium"/>
      <family val="3"/>
      <charset val="134"/>
    </font>
    <font>
      <b/>
      <sz val="24"/>
      <color rgb="FFFF0000"/>
      <name val="HarmonyOS Sans SC Medium"/>
      <family val="3"/>
      <charset val="134"/>
    </font>
    <font>
      <sz val="26"/>
      <color rgb="FFFF0000"/>
      <name val="HarmonyOS Sans SC Medium"/>
      <family val="3"/>
      <charset val="134"/>
    </font>
    <font>
      <sz val="11"/>
      <color rgb="FFFF0000"/>
      <name val="HarmonyOS Sans SC Medium"/>
      <family val="3"/>
      <charset val="134"/>
    </font>
    <font>
      <sz val="11"/>
      <color rgb="FF0000FF"/>
      <name val="HarmonyOS Sans SC Medium"/>
      <family val="3"/>
      <charset val="134"/>
    </font>
    <font>
      <b/>
      <sz val="11"/>
      <name val="HarmonyOS Sans SC Medium"/>
      <family val="3"/>
      <charset val="134"/>
    </font>
    <font>
      <b/>
      <sz val="20"/>
      <color rgb="FFFF0000"/>
      <name val="HarmonyOS Sans SC Medium"/>
      <family val="3"/>
      <charset val="134"/>
    </font>
    <font>
      <b/>
      <sz val="18"/>
      <color rgb="FFFF0000"/>
      <name val="HarmonyOS Sans SC Medium"/>
      <family val="3"/>
      <charset val="134"/>
    </font>
    <font>
      <b/>
      <sz val="26"/>
      <color theme="0"/>
      <name val="HarmonyOS Sans SC Medium"/>
      <family val="3"/>
      <charset val="134"/>
    </font>
    <font>
      <b/>
      <sz val="20"/>
      <color theme="1"/>
      <name val="HarmonyOS Sans SC Medium"/>
      <family val="3"/>
      <charset val="134"/>
    </font>
    <font>
      <b/>
      <sz val="12"/>
      <color theme="1"/>
      <name val="HarmonyOS Sans SC Medium"/>
      <family val="3"/>
      <charset val="134"/>
    </font>
    <font>
      <u/>
      <sz val="11"/>
      <color theme="10"/>
      <name val="HarmonyOS Sans SC Medium"/>
      <family val="3"/>
      <charset val="134"/>
    </font>
    <font>
      <b/>
      <sz val="14"/>
      <color theme="1"/>
      <name val="HarmonyOS Sans SC Medium"/>
      <family val="3"/>
      <charset val="134"/>
    </font>
    <font>
      <sz val="26"/>
      <color theme="0"/>
      <name val="HarmonyOS Sans SC Medium"/>
      <family val="3"/>
      <charset val="134"/>
    </font>
    <font>
      <sz val="36"/>
      <color theme="0"/>
      <name val="HarmonyOS Sans SC Medium"/>
      <family val="3"/>
      <charset val="134"/>
    </font>
    <font>
      <sz val="16"/>
      <color rgb="FFFF0000"/>
      <name val="HarmonyOS Sans SC Medium"/>
      <family val="3"/>
      <charset val="134"/>
    </font>
    <font>
      <sz val="11"/>
      <color theme="0" tint="-0.14999847407452621"/>
      <name val="HarmonyOS Sans SC Medium"/>
      <family val="3"/>
      <charset val="134"/>
    </font>
    <font>
      <b/>
      <sz val="11"/>
      <color theme="5" tint="-0.249977111117893"/>
      <name val="HarmonyOS Sans SC Medium"/>
      <family val="3"/>
      <charset val="134"/>
    </font>
    <font>
      <sz val="11"/>
      <color theme="4"/>
      <name val="HarmonyOS Sans SC Medium"/>
      <family val="3"/>
      <charset val="134"/>
    </font>
    <font>
      <sz val="11"/>
      <color rgb="FF444444"/>
      <name val="HarmonyOS Sans SC Medium"/>
      <family val="3"/>
      <charset val="134"/>
    </font>
    <font>
      <b/>
      <sz val="48"/>
      <color rgb="FFFF0000"/>
      <name val="HarmonyOS Sans SC Medium"/>
      <family val="3"/>
      <charset val="134"/>
    </font>
    <font>
      <b/>
      <sz val="36"/>
      <color rgb="FFFF0000"/>
      <name val="HarmonyOS Sans SC Medium"/>
      <family val="3"/>
      <charset val="134"/>
    </font>
    <font>
      <sz val="48"/>
      <color theme="1"/>
      <name val="HarmonyOS Sans SC Medium"/>
      <family val="3"/>
      <charset val="134"/>
    </font>
    <font>
      <b/>
      <sz val="48"/>
      <color theme="1"/>
      <name val="HarmonyOS Sans SC Medium"/>
      <family val="3"/>
      <charset val="134"/>
    </font>
    <font>
      <u/>
      <sz val="24"/>
      <color theme="10"/>
      <name val="HarmonyOS Sans SC Medium"/>
      <family val="3"/>
      <charset val="134"/>
    </font>
    <font>
      <u/>
      <sz val="28"/>
      <color theme="10"/>
      <name val="HarmonyOS Sans SC Medium"/>
      <family val="3"/>
      <charset val="134"/>
    </font>
    <font>
      <b/>
      <sz val="72"/>
      <color theme="1"/>
      <name val="HarmonyOS Sans SC Medium"/>
      <family val="3"/>
      <charset val="134"/>
    </font>
    <font>
      <sz val="22"/>
      <color theme="1"/>
      <name val="HarmonyOS Sans SC Medium"/>
      <family val="3"/>
      <charset val="134"/>
    </font>
    <font>
      <sz val="48"/>
      <color rgb="FFFF0000"/>
      <name val="HarmonyOS Sans SC Medium"/>
      <family val="3"/>
      <charset val="134"/>
    </font>
    <font>
      <sz val="9"/>
      <color theme="1"/>
      <name val="HarmonyOS Sans SC Medium"/>
      <family val="3"/>
      <charset val="134"/>
    </font>
    <font>
      <sz val="8"/>
      <color theme="1"/>
      <name val="HarmonyOS Sans SC Medium"/>
      <family val="3"/>
      <charset val="134"/>
    </font>
    <font>
      <u/>
      <sz val="36"/>
      <color theme="10"/>
      <name val="HarmonyOS Sans SC Medium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15" borderId="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176" fontId="4" fillId="1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18" borderId="13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4" fillId="19" borderId="13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46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8" fillId="21" borderId="1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11" borderId="1" xfId="0" applyFont="1" applyFill="1" applyBorder="1" applyAlignment="1">
      <alignment vertical="center"/>
    </xf>
    <xf numFmtId="0" fontId="4" fillId="2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4" fillId="0" borderId="17" xfId="1" applyFont="1" applyBorder="1" applyAlignment="1">
      <alignment horizontal="center" vertical="center" wrapText="1"/>
    </xf>
    <xf numFmtId="0" fontId="53" fillId="0" borderId="20" xfId="1" applyFont="1" applyBorder="1" applyAlignment="1">
      <alignment horizontal="center" vertical="center" wrapText="1"/>
    </xf>
    <xf numFmtId="0" fontId="53" fillId="0" borderId="20" xfId="1" quotePrefix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5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quotePrefix="1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20" fillId="4" borderId="6" xfId="0" applyFont="1" applyFill="1" applyBorder="1" applyAlignment="1">
      <alignment horizontal="left" vertical="center"/>
    </xf>
    <xf numFmtId="0" fontId="20" fillId="4" borderId="3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left" vertical="center"/>
    </xf>
    <xf numFmtId="0" fontId="20" fillId="4" borderId="8" xfId="0" applyFont="1" applyFill="1" applyBorder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20" fillId="4" borderId="9" xfId="0" applyFont="1" applyFill="1" applyBorder="1" applyAlignment="1">
      <alignment horizontal="left" vertical="center"/>
    </xf>
    <xf numFmtId="0" fontId="20" fillId="4" borderId="10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left" vertical="center"/>
    </xf>
    <xf numFmtId="0" fontId="20" fillId="4" borderId="11" xfId="0" applyFont="1" applyFill="1" applyBorder="1" applyAlignment="1">
      <alignment horizontal="left" vertical="center"/>
    </xf>
    <xf numFmtId="0" fontId="25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8" fillId="4" borderId="12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5" fillId="0" borderId="16" xfId="0" applyFont="1" applyBorder="1" applyAlignment="1">
      <alignment horizontal="center" vertical="center" wrapText="1"/>
    </xf>
    <xf numFmtId="0" fontId="55" fillId="0" borderId="17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 wrapText="1"/>
    </xf>
    <xf numFmtId="0" fontId="51" fillId="23" borderId="6" xfId="0" applyFont="1" applyFill="1" applyBorder="1" applyAlignment="1">
      <alignment horizontal="center" vertical="center"/>
    </xf>
    <xf numFmtId="0" fontId="51" fillId="23" borderId="7" xfId="0" applyFont="1" applyFill="1" applyBorder="1" applyAlignment="1">
      <alignment horizontal="center" vertical="center"/>
    </xf>
    <xf numFmtId="0" fontId="51" fillId="23" borderId="10" xfId="0" applyFont="1" applyFill="1" applyBorder="1" applyAlignment="1">
      <alignment horizontal="center" vertical="center"/>
    </xf>
    <xf numFmtId="0" fontId="51" fillId="23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9" fillId="0" borderId="12" xfId="0" applyFont="1" applyBorder="1" applyAlignment="1">
      <alignment horizontal="center" vertical="center"/>
    </xf>
    <xf numFmtId="0" fontId="59" fillId="0" borderId="14" xfId="0" applyFont="1" applyBorder="1" applyAlignment="1">
      <alignment horizontal="center" vertical="center"/>
    </xf>
    <xf numFmtId="0" fontId="59" fillId="0" borderId="13" xfId="0" applyFont="1" applyBorder="1" applyAlignment="1">
      <alignment horizontal="center" vertical="center"/>
    </xf>
    <xf numFmtId="0" fontId="59" fillId="0" borderId="4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/>
    </xf>
    <xf numFmtId="0" fontId="43" fillId="11" borderId="14" xfId="0" applyFont="1" applyFill="1" applyBorder="1" applyAlignment="1">
      <alignment horizontal="center" vertical="center"/>
    </xf>
    <xf numFmtId="0" fontId="42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0" fillId="0" borderId="12" xfId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5" fillId="4" borderId="0" xfId="0" applyFont="1" applyFill="1" applyAlignment="1">
      <alignment horizontal="center" vertical="center"/>
    </xf>
    <xf numFmtId="0" fontId="35" fillId="4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center" vertical="center" wrapText="1"/>
    </xf>
    <xf numFmtId="0" fontId="35" fillId="13" borderId="1" xfId="0" applyFont="1" applyFill="1" applyBorder="1" applyAlignment="1">
      <alignment horizontal="center" vertical="center"/>
    </xf>
    <xf numFmtId="0" fontId="38" fillId="13" borderId="1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37" fillId="11" borderId="6" xfId="0" applyFont="1" applyFill="1" applyBorder="1" applyAlignment="1">
      <alignment horizontal="center" vertical="center"/>
    </xf>
    <xf numFmtId="0" fontId="37" fillId="11" borderId="7" xfId="0" applyFont="1" applyFill="1" applyBorder="1" applyAlignment="1">
      <alignment horizontal="center" vertical="center"/>
    </xf>
    <xf numFmtId="0" fontId="37" fillId="11" borderId="10" xfId="0" applyFont="1" applyFill="1" applyBorder="1" applyAlignment="1">
      <alignment horizontal="center" vertical="center"/>
    </xf>
    <xf numFmtId="0" fontId="37" fillId="11" borderId="1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48" fillId="21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6" fillId="15" borderId="6" xfId="0" applyFont="1" applyFill="1" applyBorder="1" applyAlignment="1">
      <alignment horizontal="center" vertical="center"/>
    </xf>
    <xf numFmtId="0" fontId="56" fillId="15" borderId="7" xfId="0" applyFont="1" applyFill="1" applyBorder="1" applyAlignment="1">
      <alignment horizontal="center" vertical="center"/>
    </xf>
    <xf numFmtId="0" fontId="56" fillId="15" borderId="8" xfId="0" applyFont="1" applyFill="1" applyBorder="1" applyAlignment="1">
      <alignment horizontal="center" vertical="center"/>
    </xf>
    <xf numFmtId="0" fontId="56" fillId="15" borderId="9" xfId="0" applyFont="1" applyFill="1" applyBorder="1" applyAlignment="1">
      <alignment horizontal="center" vertical="center"/>
    </xf>
    <xf numFmtId="0" fontId="56" fillId="15" borderId="10" xfId="0" applyFont="1" applyFill="1" applyBorder="1" applyAlignment="1">
      <alignment horizontal="center" vertical="center"/>
    </xf>
    <xf numFmtId="0" fontId="56" fillId="15" borderId="11" xfId="0" applyFont="1" applyFill="1" applyBorder="1" applyAlignment="1">
      <alignment horizontal="center" vertical="center"/>
    </xf>
    <xf numFmtId="0" fontId="56" fillId="15" borderId="3" xfId="0" applyFont="1" applyFill="1" applyBorder="1" applyAlignment="1">
      <alignment horizontal="center" vertical="center"/>
    </xf>
    <xf numFmtId="0" fontId="56" fillId="15" borderId="0" xfId="0" applyFont="1" applyFill="1" applyAlignment="1">
      <alignment horizontal="center" vertical="center"/>
    </xf>
    <xf numFmtId="0" fontId="56" fillId="15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1" fillId="4" borderId="1" xfId="0" applyFont="1" applyFill="1" applyBorder="1" applyAlignment="1">
      <alignment horizontal="center" vertical="center" wrapText="1"/>
    </xf>
    <xf numFmtId="0" fontId="51" fillId="4" borderId="1" xfId="0" applyFont="1" applyFill="1" applyBorder="1" applyAlignment="1">
      <alignment horizontal="center" vertical="center"/>
    </xf>
    <xf numFmtId="0" fontId="56" fillId="15" borderId="4" xfId="0" applyFont="1" applyFill="1" applyBorder="1" applyAlignment="1">
      <alignment horizontal="center" vertical="center"/>
    </xf>
    <xf numFmtId="0" fontId="56" fillId="15" borderId="5" xfId="0" applyFont="1" applyFill="1" applyBorder="1" applyAlignment="1">
      <alignment horizontal="center" vertical="center"/>
    </xf>
    <xf numFmtId="0" fontId="54" fillId="0" borderId="20" xfId="1" applyFont="1" applyBorder="1" applyAlignment="1">
      <alignment horizontal="center" vertical="center" wrapText="1"/>
    </xf>
    <xf numFmtId="0" fontId="60" fillId="0" borderId="17" xfId="1" applyFont="1" applyBorder="1" applyAlignment="1">
      <alignment horizontal="center" vertical="center" wrapText="1"/>
    </xf>
    <xf numFmtId="0" fontId="2" fillId="0" borderId="0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3" xfId="1" applyBorder="1" applyAlignment="1">
      <alignment vertical="center" wrapText="1"/>
    </xf>
    <xf numFmtId="0" fontId="54" fillId="0" borderId="18" xfId="1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tcaimcu.com/forum.php?mod=viewthread&amp;tid=6246" TargetMode="External"/><Relationship Id="rId1" Type="http://schemas.openxmlformats.org/officeDocument/2006/relationships/hyperlink" Target="https://www.bilibili.com/video/BV1wB4y1m7sw/?share_source=copy_web&amp;vd_source=a5d8066fc901f146dd41a71c8e4aac7d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caimcu.com/forum.php?mod=viewthread&amp;tid=51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D24A-A167-4C46-8C7C-849F06690659}">
  <dimension ref="A1:C21"/>
  <sheetViews>
    <sheetView topLeftCell="A13" workbookViewId="0">
      <selection activeCell="C23" sqref="C23"/>
    </sheetView>
  </sheetViews>
  <sheetFormatPr defaultColWidth="11.5" defaultRowHeight="28.5" customHeight="1" x14ac:dyDescent="0.2"/>
  <cols>
    <col min="1" max="1" width="11.5" style="2"/>
    <col min="2" max="2" width="12.5" style="2" bestFit="1" customWidth="1"/>
    <col min="3" max="3" width="56" style="41" bestFit="1" customWidth="1"/>
    <col min="4" max="16384" width="11.5" style="2"/>
  </cols>
  <sheetData>
    <row r="1" spans="1:3" ht="28.5" customHeight="1" x14ac:dyDescent="0.2">
      <c r="A1" s="92" t="s">
        <v>261</v>
      </c>
      <c r="B1" s="92"/>
      <c r="C1" s="92"/>
    </row>
    <row r="2" spans="1:3" ht="28.5" customHeight="1" x14ac:dyDescent="0.2">
      <c r="A2" s="2" t="s">
        <v>262</v>
      </c>
      <c r="B2" s="2" t="s">
        <v>263</v>
      </c>
      <c r="C2" s="40" t="s">
        <v>266</v>
      </c>
    </row>
    <row r="3" spans="1:3" ht="28.5" customHeight="1" x14ac:dyDescent="0.2">
      <c r="A3" s="2" t="s">
        <v>264</v>
      </c>
      <c r="B3" s="39">
        <v>45269</v>
      </c>
      <c r="C3" s="41" t="s">
        <v>265</v>
      </c>
    </row>
    <row r="4" spans="1:3" ht="28.5" customHeight="1" x14ac:dyDescent="0.2">
      <c r="A4" s="2" t="s">
        <v>268</v>
      </c>
      <c r="B4" s="39">
        <v>45269</v>
      </c>
      <c r="C4" s="41" t="s">
        <v>267</v>
      </c>
    </row>
    <row r="5" spans="1:3" ht="28.5" customHeight="1" x14ac:dyDescent="0.2">
      <c r="B5" s="39">
        <v>45270</v>
      </c>
      <c r="C5" s="40" t="s">
        <v>298</v>
      </c>
    </row>
    <row r="6" spans="1:3" ht="28.5" customHeight="1" x14ac:dyDescent="0.2">
      <c r="A6" s="2" t="s">
        <v>299</v>
      </c>
      <c r="B6" s="39">
        <v>45270</v>
      </c>
      <c r="C6" s="42" t="s">
        <v>300</v>
      </c>
    </row>
    <row r="7" spans="1:3" ht="28.5" customHeight="1" x14ac:dyDescent="0.2">
      <c r="C7" s="41" t="s">
        <v>302</v>
      </c>
    </row>
    <row r="8" spans="1:3" ht="28.5" customHeight="1" x14ac:dyDescent="0.2">
      <c r="C8" s="41" t="s">
        <v>303</v>
      </c>
    </row>
    <row r="9" spans="1:3" ht="28.5" customHeight="1" x14ac:dyDescent="0.2">
      <c r="A9" s="2" t="s">
        <v>305</v>
      </c>
      <c r="B9" s="39">
        <v>45272</v>
      </c>
      <c r="C9" s="66" t="s">
        <v>306</v>
      </c>
    </row>
    <row r="10" spans="1:3" ht="28.5" customHeight="1" x14ac:dyDescent="0.2">
      <c r="A10" s="2" t="s">
        <v>583</v>
      </c>
      <c r="B10" s="39">
        <v>45273</v>
      </c>
      <c r="C10" s="66" t="s">
        <v>584</v>
      </c>
    </row>
    <row r="11" spans="1:3" ht="28.5" customHeight="1" x14ac:dyDescent="0.2">
      <c r="A11" s="2" t="s">
        <v>586</v>
      </c>
      <c r="B11" s="39">
        <v>45274</v>
      </c>
      <c r="C11" s="66" t="s">
        <v>585</v>
      </c>
    </row>
    <row r="12" spans="1:3" ht="28.5" customHeight="1" x14ac:dyDescent="0.2">
      <c r="A12" s="2" t="s">
        <v>588</v>
      </c>
      <c r="B12" s="39">
        <v>45276</v>
      </c>
      <c r="C12" s="41" t="s">
        <v>587</v>
      </c>
    </row>
    <row r="13" spans="1:3" ht="28.5" customHeight="1" x14ac:dyDescent="0.2">
      <c r="A13" s="2" t="s">
        <v>589</v>
      </c>
      <c r="B13" s="39">
        <v>45276</v>
      </c>
      <c r="C13" s="41" t="s">
        <v>590</v>
      </c>
    </row>
    <row r="14" spans="1:3" ht="28.5" customHeight="1" x14ac:dyDescent="0.2">
      <c r="A14" s="2" t="s">
        <v>632</v>
      </c>
      <c r="B14" s="39">
        <v>45277</v>
      </c>
      <c r="C14" s="41" t="s">
        <v>633</v>
      </c>
    </row>
    <row r="15" spans="1:3" ht="28.5" customHeight="1" x14ac:dyDescent="0.2">
      <c r="A15" s="2" t="s">
        <v>647</v>
      </c>
      <c r="B15" s="39">
        <v>45277</v>
      </c>
      <c r="C15" s="41" t="s">
        <v>648</v>
      </c>
    </row>
    <row r="16" spans="1:3" ht="28.5" customHeight="1" x14ac:dyDescent="0.2">
      <c r="A16" s="2" t="s">
        <v>649</v>
      </c>
      <c r="B16" s="39">
        <v>45278</v>
      </c>
      <c r="C16" s="41" t="s">
        <v>650</v>
      </c>
    </row>
    <row r="17" spans="1:3" ht="28.5" customHeight="1" x14ac:dyDescent="0.2">
      <c r="A17" s="2" t="s">
        <v>665</v>
      </c>
      <c r="B17" s="39">
        <v>45284</v>
      </c>
      <c r="C17" s="41" t="s">
        <v>666</v>
      </c>
    </row>
    <row r="18" spans="1:3" ht="28.5" customHeight="1" x14ac:dyDescent="0.2">
      <c r="A18" s="2" t="s">
        <v>699</v>
      </c>
      <c r="B18" s="39">
        <v>45304</v>
      </c>
      <c r="C18" s="41" t="s">
        <v>700</v>
      </c>
    </row>
    <row r="19" spans="1:3" ht="28.5" customHeight="1" x14ac:dyDescent="0.2">
      <c r="A19" s="2" t="s">
        <v>707</v>
      </c>
      <c r="B19" s="39">
        <v>45304</v>
      </c>
      <c r="C19" s="41" t="s">
        <v>708</v>
      </c>
    </row>
    <row r="20" spans="1:3" ht="28.5" customHeight="1" x14ac:dyDescent="0.2">
      <c r="A20" s="2" t="s">
        <v>725</v>
      </c>
      <c r="B20" s="39">
        <v>45304</v>
      </c>
      <c r="C20" s="41" t="s">
        <v>726</v>
      </c>
    </row>
    <row r="21" spans="1:3" ht="28.5" customHeight="1" x14ac:dyDescent="0.2">
      <c r="A21" s="2" t="s">
        <v>729</v>
      </c>
      <c r="B21" s="39">
        <v>45304</v>
      </c>
      <c r="C21" s="41" t="s">
        <v>730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81"/>
  <sheetViews>
    <sheetView tabSelected="1" topLeftCell="D2" zoomScale="55" zoomScaleNormal="55" workbookViewId="0">
      <selection activeCell="AG3" sqref="AG3"/>
    </sheetView>
  </sheetViews>
  <sheetFormatPr defaultRowHeight="16.5" x14ac:dyDescent="0.2"/>
  <cols>
    <col min="1" max="1" width="11.25" style="23" bestFit="1" customWidth="1"/>
    <col min="2" max="8" width="9" style="2"/>
    <col min="9" max="9" width="6.5" style="2" customWidth="1"/>
    <col min="10" max="10" width="10.625" style="2" bestFit="1" customWidth="1"/>
    <col min="11" max="13" width="9" style="2"/>
    <col min="14" max="14" width="10.75" style="2" bestFit="1" customWidth="1"/>
    <col min="15" max="20" width="9" style="2"/>
    <col min="21" max="40" width="6.875" style="2" customWidth="1"/>
    <col min="41" max="16384" width="9" style="2"/>
  </cols>
  <sheetData>
    <row r="1" spans="1:37" ht="68.25" customHeight="1" thickBot="1" x14ac:dyDescent="0.25">
      <c r="A1" s="99" t="s">
        <v>731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37" ht="409.5" customHeight="1" x14ac:dyDescent="0.2">
      <c r="A2" s="1" t="s">
        <v>39</v>
      </c>
      <c r="B2" s="125" t="e" vm="1">
        <v>#VALUE!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P2" s="177" t="s">
        <v>635</v>
      </c>
      <c r="Q2" s="178"/>
      <c r="R2" s="83" t="s">
        <v>636</v>
      </c>
      <c r="S2" s="83" t="s">
        <v>634</v>
      </c>
      <c r="T2" s="83" t="s">
        <v>637</v>
      </c>
      <c r="U2" s="83" t="s">
        <v>639</v>
      </c>
      <c r="V2" s="83" t="s">
        <v>640</v>
      </c>
      <c r="W2" s="83" t="s">
        <v>641</v>
      </c>
      <c r="X2" s="83" t="s">
        <v>642</v>
      </c>
      <c r="Y2" s="83" t="s">
        <v>643</v>
      </c>
      <c r="Z2" s="255" t="s">
        <v>644</v>
      </c>
      <c r="AA2" s="83" t="s">
        <v>696</v>
      </c>
      <c r="AB2" s="83" t="s">
        <v>701</v>
      </c>
      <c r="AC2" s="83" t="s">
        <v>709</v>
      </c>
      <c r="AD2" s="263" t="s">
        <v>732</v>
      </c>
    </row>
    <row r="3" spans="1:37" ht="409.5" customHeight="1" thickBot="1" x14ac:dyDescent="0.25">
      <c r="A3" s="1" t="s">
        <v>40</v>
      </c>
      <c r="B3" s="125" t="e" vm="2">
        <v>#VALUE!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P3" s="179"/>
      <c r="Q3" s="180"/>
      <c r="R3" s="84" t="s">
        <v>638</v>
      </c>
      <c r="S3" s="84" t="s">
        <v>645</v>
      </c>
      <c r="T3" s="85" t="s">
        <v>646</v>
      </c>
      <c r="U3" s="254" t="s">
        <v>695</v>
      </c>
      <c r="V3" s="86"/>
      <c r="W3" s="86"/>
      <c r="X3" s="86"/>
      <c r="Y3" s="86"/>
      <c r="Z3" s="86"/>
      <c r="AA3" s="86"/>
      <c r="AB3" s="86"/>
      <c r="AC3" s="86"/>
      <c r="AD3" s="87"/>
    </row>
    <row r="4" spans="1:37" s="3" customFormat="1" ht="33.75" customHeight="1" x14ac:dyDescent="0.2">
      <c r="A4" s="45" t="s">
        <v>7</v>
      </c>
      <c r="B4" s="142" t="s">
        <v>8</v>
      </c>
      <c r="C4" s="142"/>
      <c r="D4" s="142"/>
      <c r="E4" s="142"/>
      <c r="F4" s="142"/>
      <c r="G4" s="142"/>
      <c r="H4" s="142"/>
      <c r="I4" s="142"/>
      <c r="J4" s="142" t="s">
        <v>10</v>
      </c>
      <c r="K4" s="142"/>
      <c r="L4" s="142"/>
      <c r="M4" s="142"/>
      <c r="N4" s="142"/>
    </row>
    <row r="5" spans="1:37" s="3" customFormat="1" ht="33.75" customHeight="1" x14ac:dyDescent="0.2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6" spans="1:37" s="3" customFormat="1" ht="33.75" customHeight="1" x14ac:dyDescent="0.2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U6" s="101" t="s">
        <v>149</v>
      </c>
      <c r="V6" s="101"/>
      <c r="W6" s="101"/>
      <c r="X6" s="101"/>
      <c r="Y6" s="101"/>
      <c r="Z6" s="5"/>
      <c r="AA6" s="101" t="s">
        <v>161</v>
      </c>
      <c r="AB6" s="101"/>
      <c r="AC6" s="101"/>
      <c r="AD6" s="101"/>
      <c r="AE6" s="101"/>
    </row>
    <row r="7" spans="1:37" ht="90.75" customHeight="1" x14ac:dyDescent="0.2">
      <c r="A7" s="125" t="s">
        <v>2</v>
      </c>
      <c r="B7" s="115" t="e" vm="3">
        <v>#VALUE!</v>
      </c>
      <c r="C7" s="115"/>
      <c r="D7" s="115"/>
      <c r="E7" s="115"/>
      <c r="F7" s="115"/>
      <c r="G7" s="115"/>
      <c r="H7" s="115"/>
      <c r="I7" s="115"/>
      <c r="J7" s="4"/>
      <c r="K7" s="5" t="s">
        <v>0</v>
      </c>
      <c r="L7" s="5" t="s">
        <v>1</v>
      </c>
      <c r="M7" s="5" t="s">
        <v>3</v>
      </c>
      <c r="N7" s="5" t="s">
        <v>4</v>
      </c>
      <c r="P7" s="110" t="s">
        <v>141</v>
      </c>
      <c r="Q7" s="111"/>
      <c r="R7" s="111"/>
      <c r="S7" s="112"/>
      <c r="U7" s="43" t="s">
        <v>144</v>
      </c>
      <c r="V7" s="44">
        <v>0</v>
      </c>
      <c r="W7" s="44">
        <v>0</v>
      </c>
      <c r="X7" s="44">
        <v>0</v>
      </c>
      <c r="Y7" s="44">
        <v>0</v>
      </c>
      <c r="AA7" s="43" t="s">
        <v>145</v>
      </c>
      <c r="AB7" s="44">
        <v>1</v>
      </c>
      <c r="AC7" s="44">
        <v>1</v>
      </c>
      <c r="AD7" s="44">
        <v>1</v>
      </c>
      <c r="AE7" s="44">
        <v>1</v>
      </c>
      <c r="AG7" s="24" t="s">
        <v>146</v>
      </c>
      <c r="AH7" s="7">
        <v>1</v>
      </c>
      <c r="AI7" s="7">
        <v>1</v>
      </c>
      <c r="AJ7" s="7">
        <v>1</v>
      </c>
      <c r="AK7" s="7">
        <v>1</v>
      </c>
    </row>
    <row r="8" spans="1:37" ht="90.75" customHeight="1" x14ac:dyDescent="0.2">
      <c r="A8" s="125"/>
      <c r="B8" s="115"/>
      <c r="C8" s="115"/>
      <c r="D8" s="115"/>
      <c r="E8" s="115"/>
      <c r="F8" s="115"/>
      <c r="G8" s="115"/>
      <c r="H8" s="115"/>
      <c r="I8" s="115"/>
      <c r="J8" s="5" t="s">
        <v>5</v>
      </c>
      <c r="K8" s="4">
        <v>0</v>
      </c>
      <c r="L8" s="4">
        <v>1</v>
      </c>
      <c r="M8" s="4">
        <v>2</v>
      </c>
      <c r="N8" s="4">
        <v>3</v>
      </c>
      <c r="P8" s="110" t="s">
        <v>142</v>
      </c>
      <c r="Q8" s="111"/>
      <c r="R8" s="111"/>
      <c r="S8" s="112"/>
      <c r="U8" s="7">
        <v>1</v>
      </c>
      <c r="V8" s="4"/>
      <c r="W8" s="4"/>
      <c r="X8" s="4"/>
      <c r="Y8" s="4"/>
      <c r="AA8" s="7">
        <v>0</v>
      </c>
      <c r="AB8" s="26"/>
      <c r="AC8" s="4"/>
      <c r="AD8" s="4"/>
      <c r="AE8" s="4"/>
      <c r="AG8" s="7">
        <v>1</v>
      </c>
      <c r="AH8" s="4" t="s">
        <v>162</v>
      </c>
      <c r="AI8" s="4" t="s">
        <v>163</v>
      </c>
      <c r="AJ8" s="4" t="s">
        <v>164</v>
      </c>
      <c r="AK8" s="4" t="s">
        <v>165</v>
      </c>
    </row>
    <row r="9" spans="1:37" ht="90.75" customHeight="1" x14ac:dyDescent="0.2">
      <c r="A9" s="125"/>
      <c r="B9" s="115"/>
      <c r="C9" s="115"/>
      <c r="D9" s="115"/>
      <c r="E9" s="115"/>
      <c r="F9" s="115"/>
      <c r="G9" s="115"/>
      <c r="H9" s="115"/>
      <c r="I9" s="115"/>
      <c r="J9" s="5" t="s">
        <v>6</v>
      </c>
      <c r="K9" s="4">
        <v>4</v>
      </c>
      <c r="L9" s="4">
        <v>5</v>
      </c>
      <c r="M9" s="4">
        <v>6</v>
      </c>
      <c r="N9" s="4">
        <v>7</v>
      </c>
      <c r="P9" s="110" t="s">
        <v>143</v>
      </c>
      <c r="Q9" s="111"/>
      <c r="R9" s="111"/>
      <c r="S9" s="112"/>
      <c r="U9" s="7">
        <v>1</v>
      </c>
      <c r="V9" s="26"/>
      <c r="W9" s="26"/>
      <c r="X9" s="26"/>
      <c r="Y9" s="26"/>
      <c r="AA9" s="7">
        <v>0</v>
      </c>
      <c r="AB9" s="26"/>
      <c r="AC9" s="4"/>
      <c r="AD9" s="4"/>
      <c r="AE9" s="4"/>
      <c r="AG9" s="7">
        <v>1</v>
      </c>
      <c r="AH9" s="26" t="s">
        <v>166</v>
      </c>
      <c r="AI9" s="4" t="s">
        <v>104</v>
      </c>
      <c r="AJ9" s="4" t="s">
        <v>167</v>
      </c>
      <c r="AK9" s="4" t="s">
        <v>118</v>
      </c>
    </row>
    <row r="10" spans="1:37" ht="45.75" customHeight="1" x14ac:dyDescent="0.2">
      <c r="J10" s="3"/>
      <c r="K10" s="3"/>
      <c r="L10" s="3"/>
      <c r="M10" s="3"/>
      <c r="N10" s="3"/>
      <c r="P10" s="157" t="s">
        <v>168</v>
      </c>
      <c r="Q10" s="157"/>
      <c r="R10" s="157"/>
      <c r="S10" s="157"/>
      <c r="U10" s="4" t="s">
        <v>147</v>
      </c>
      <c r="V10" s="103" t="s">
        <v>150</v>
      </c>
      <c r="W10" s="103"/>
      <c r="X10" s="103"/>
      <c r="Y10" s="103"/>
      <c r="AA10" s="4" t="s">
        <v>147</v>
      </c>
      <c r="AB10" s="103" t="s">
        <v>154</v>
      </c>
      <c r="AC10" s="103"/>
      <c r="AD10" s="103"/>
      <c r="AE10" s="103"/>
      <c r="AG10" s="4" t="s">
        <v>144</v>
      </c>
      <c r="AH10" s="103" t="s">
        <v>157</v>
      </c>
      <c r="AI10" s="103"/>
      <c r="AJ10" s="103"/>
      <c r="AK10" s="103"/>
    </row>
    <row r="11" spans="1:37" ht="45.75" customHeight="1" x14ac:dyDescent="0.2">
      <c r="J11" s="3"/>
      <c r="K11" s="3"/>
      <c r="L11" s="3"/>
      <c r="M11" s="3"/>
      <c r="N11" s="3"/>
      <c r="P11" s="25"/>
      <c r="Q11" s="25"/>
      <c r="R11" s="25"/>
      <c r="U11" s="4" t="s">
        <v>148</v>
      </c>
      <c r="V11" s="103" t="s">
        <v>151</v>
      </c>
      <c r="W11" s="103"/>
      <c r="X11" s="103"/>
      <c r="Y11" s="103"/>
      <c r="AA11" s="4" t="s">
        <v>148</v>
      </c>
      <c r="AB11" s="103" t="s">
        <v>155</v>
      </c>
      <c r="AC11" s="103"/>
      <c r="AD11" s="103"/>
      <c r="AE11" s="103"/>
      <c r="AG11" s="4" t="s">
        <v>145</v>
      </c>
      <c r="AH11" s="103" t="s">
        <v>158</v>
      </c>
      <c r="AI11" s="103"/>
      <c r="AJ11" s="103"/>
      <c r="AK11" s="103"/>
    </row>
    <row r="12" spans="1:37" ht="45.75" customHeight="1" x14ac:dyDescent="0.2">
      <c r="J12" s="3"/>
      <c r="K12" s="3"/>
      <c r="L12" s="3"/>
      <c r="M12" s="3"/>
      <c r="N12" s="3"/>
      <c r="P12" s="25"/>
      <c r="Q12" s="25"/>
      <c r="R12" s="25"/>
      <c r="U12" s="4" t="s">
        <v>152</v>
      </c>
      <c r="V12" s="102" t="s">
        <v>153</v>
      </c>
      <c r="W12" s="103"/>
      <c r="X12" s="103"/>
      <c r="Y12" s="103"/>
      <c r="AA12" s="4" t="s">
        <v>152</v>
      </c>
      <c r="AB12" s="102" t="s">
        <v>156</v>
      </c>
      <c r="AC12" s="103"/>
      <c r="AD12" s="103"/>
      <c r="AE12" s="103"/>
      <c r="AG12" s="4" t="s">
        <v>159</v>
      </c>
      <c r="AH12" s="102" t="s">
        <v>160</v>
      </c>
      <c r="AI12" s="103"/>
      <c r="AJ12" s="103"/>
      <c r="AK12" s="103"/>
    </row>
    <row r="13" spans="1:37" ht="45.75" customHeight="1" x14ac:dyDescent="0.2">
      <c r="J13" s="3"/>
      <c r="K13" s="3"/>
      <c r="L13" s="3"/>
      <c r="M13" s="3"/>
      <c r="N13" s="3"/>
      <c r="P13" s="25"/>
      <c r="Q13" s="25"/>
      <c r="R13" s="25"/>
      <c r="V13" s="48"/>
      <c r="W13" s="49"/>
      <c r="X13" s="49"/>
      <c r="Y13" s="49"/>
      <c r="AB13" s="48"/>
      <c r="AC13" s="49"/>
      <c r="AD13" s="49"/>
      <c r="AE13" s="49"/>
      <c r="AH13" s="48"/>
      <c r="AI13" s="49"/>
      <c r="AJ13" s="49"/>
      <c r="AK13" s="49"/>
    </row>
    <row r="14" spans="1:37" ht="43.5" customHeight="1" x14ac:dyDescent="0.2">
      <c r="A14" s="125" t="s">
        <v>9</v>
      </c>
      <c r="B14" s="115" t="e" vm="4">
        <v>#VALUE!</v>
      </c>
      <c r="C14" s="115"/>
      <c r="D14" s="115"/>
      <c r="E14" s="115"/>
      <c r="F14" s="115"/>
      <c r="G14" s="115"/>
      <c r="H14" s="115"/>
      <c r="I14" s="115"/>
      <c r="J14" s="5" t="s">
        <v>11</v>
      </c>
      <c r="K14" s="4" t="s">
        <v>12</v>
      </c>
      <c r="L14" s="6"/>
      <c r="M14" s="140" t="s">
        <v>38</v>
      </c>
      <c r="N14" s="141"/>
    </row>
    <row r="15" spans="1:37" ht="43.5" customHeight="1" x14ac:dyDescent="0.2">
      <c r="A15" s="125"/>
      <c r="B15" s="115"/>
      <c r="C15" s="115"/>
      <c r="D15" s="115"/>
      <c r="E15" s="115"/>
      <c r="F15" s="115"/>
      <c r="G15" s="115"/>
      <c r="H15" s="115"/>
      <c r="I15" s="115"/>
      <c r="J15" s="5" t="s">
        <v>22</v>
      </c>
      <c r="K15" s="4" t="s">
        <v>13</v>
      </c>
      <c r="L15" s="4"/>
      <c r="M15" s="141" t="s">
        <v>27</v>
      </c>
      <c r="N15" s="141"/>
      <c r="T15" s="159" t="s">
        <v>136</v>
      </c>
      <c r="U15" s="159"/>
      <c r="V15" s="159"/>
      <c r="W15" s="159"/>
      <c r="X15" s="159"/>
      <c r="Y15" s="159"/>
      <c r="Z15" s="159"/>
      <c r="AA15" s="159"/>
      <c r="AB15" s="159"/>
    </row>
    <row r="16" spans="1:37" ht="43.5" customHeight="1" x14ac:dyDescent="0.2">
      <c r="A16" s="125"/>
      <c r="B16" s="115"/>
      <c r="C16" s="115"/>
      <c r="D16" s="115"/>
      <c r="E16" s="115"/>
      <c r="F16" s="115"/>
      <c r="G16" s="115"/>
      <c r="H16" s="115"/>
      <c r="I16" s="115"/>
      <c r="J16" s="5" t="s">
        <v>24</v>
      </c>
      <c r="K16" s="4" t="s">
        <v>14</v>
      </c>
      <c r="L16" s="4"/>
      <c r="M16" s="141" t="s">
        <v>31</v>
      </c>
      <c r="N16" s="141"/>
      <c r="T16" s="4" t="s">
        <v>12</v>
      </c>
      <c r="U16" s="4" t="s">
        <v>20</v>
      </c>
      <c r="V16" s="4" t="s">
        <v>19</v>
      </c>
      <c r="W16" s="4" t="s">
        <v>18</v>
      </c>
      <c r="X16" s="4" t="s">
        <v>17</v>
      </c>
      <c r="Y16" s="4" t="s">
        <v>16</v>
      </c>
      <c r="Z16" s="4" t="s">
        <v>15</v>
      </c>
      <c r="AA16" s="4" t="s">
        <v>14</v>
      </c>
      <c r="AB16" s="4" t="s">
        <v>13</v>
      </c>
    </row>
    <row r="17" spans="1:43" ht="43.5" customHeight="1" x14ac:dyDescent="0.2">
      <c r="A17" s="125"/>
      <c r="B17" s="115"/>
      <c r="C17" s="115"/>
      <c r="D17" s="115"/>
      <c r="E17" s="115"/>
      <c r="F17" s="115"/>
      <c r="G17" s="115"/>
      <c r="H17" s="115"/>
      <c r="I17" s="115"/>
      <c r="J17" s="5" t="s">
        <v>25</v>
      </c>
      <c r="K17" s="4" t="s">
        <v>15</v>
      </c>
      <c r="L17" s="4"/>
      <c r="M17" s="141" t="s">
        <v>32</v>
      </c>
      <c r="N17" s="141"/>
      <c r="P17" s="158" t="s">
        <v>169</v>
      </c>
      <c r="Q17" s="158"/>
      <c r="R17" s="158"/>
      <c r="T17" s="1" t="s">
        <v>133</v>
      </c>
      <c r="U17" s="5" t="s">
        <v>134</v>
      </c>
      <c r="V17" s="5" t="s">
        <v>135</v>
      </c>
      <c r="W17" s="5" t="s">
        <v>28</v>
      </c>
      <c r="X17" s="5" t="s">
        <v>27</v>
      </c>
      <c r="Y17" s="5" t="s">
        <v>26</v>
      </c>
      <c r="Z17" s="5" t="s">
        <v>25</v>
      </c>
      <c r="AA17" s="5" t="s">
        <v>23</v>
      </c>
      <c r="AB17" s="5" t="s">
        <v>21</v>
      </c>
    </row>
    <row r="18" spans="1:43" ht="43.5" customHeight="1" x14ac:dyDescent="0.2">
      <c r="A18" s="125"/>
      <c r="B18" s="115"/>
      <c r="C18" s="115"/>
      <c r="D18" s="115"/>
      <c r="E18" s="115"/>
      <c r="F18" s="115"/>
      <c r="G18" s="115"/>
      <c r="H18" s="115"/>
      <c r="I18" s="115"/>
      <c r="J18" s="5" t="s">
        <v>26</v>
      </c>
      <c r="K18" s="4" t="s">
        <v>16</v>
      </c>
      <c r="L18" s="4"/>
      <c r="M18" s="141" t="s">
        <v>33</v>
      </c>
      <c r="N18" s="141"/>
      <c r="P18" s="158"/>
      <c r="Q18" s="158"/>
      <c r="R18" s="158"/>
      <c r="T18" s="7">
        <v>0</v>
      </c>
      <c r="U18" s="7">
        <v>0</v>
      </c>
      <c r="V18" s="7">
        <v>0</v>
      </c>
      <c r="W18" s="7">
        <v>1</v>
      </c>
      <c r="X18" s="7">
        <v>0</v>
      </c>
      <c r="Y18" s="7">
        <v>0</v>
      </c>
      <c r="Z18" s="7">
        <v>1</v>
      </c>
      <c r="AA18" s="7">
        <v>0</v>
      </c>
      <c r="AB18" s="7">
        <v>1</v>
      </c>
    </row>
    <row r="19" spans="1:43" ht="43.5" customHeight="1" x14ac:dyDescent="0.2">
      <c r="A19" s="125"/>
      <c r="B19" s="115"/>
      <c r="C19" s="115"/>
      <c r="D19" s="115"/>
      <c r="E19" s="115"/>
      <c r="F19" s="115"/>
      <c r="G19" s="115"/>
      <c r="H19" s="115"/>
      <c r="I19" s="115"/>
      <c r="J19" s="5" t="s">
        <v>27</v>
      </c>
      <c r="K19" s="4" t="s">
        <v>17</v>
      </c>
      <c r="L19" s="4"/>
      <c r="M19" s="141" t="s">
        <v>34</v>
      </c>
      <c r="N19" s="141"/>
      <c r="P19" s="160" t="s">
        <v>170</v>
      </c>
      <c r="Q19" s="161"/>
      <c r="R19" s="162"/>
      <c r="T19" s="163" t="str">
        <f>"0x"&amp;RIGHT("00"&amp;DEC2HEX(AB18*1+AA18*2+Z18*4+Y18*8+X18*16+W18*32+V18*64+U18*128),2)</f>
        <v>0x25</v>
      </c>
      <c r="U19" s="163"/>
      <c r="V19" s="163"/>
      <c r="W19" s="163"/>
      <c r="X19" s="163"/>
      <c r="Y19" s="163"/>
      <c r="Z19" s="163"/>
      <c r="AA19" s="163"/>
      <c r="AB19" s="163"/>
    </row>
    <row r="20" spans="1:43" ht="43.5" customHeight="1" x14ac:dyDescent="0.2">
      <c r="A20" s="125"/>
      <c r="B20" s="115"/>
      <c r="C20" s="115"/>
      <c r="D20" s="115"/>
      <c r="E20" s="115"/>
      <c r="F20" s="115"/>
      <c r="G20" s="115"/>
      <c r="H20" s="115"/>
      <c r="I20" s="115"/>
      <c r="J20" s="5" t="s">
        <v>28</v>
      </c>
      <c r="K20" s="4" t="s">
        <v>18</v>
      </c>
      <c r="L20" s="4"/>
      <c r="M20" s="141" t="s">
        <v>35</v>
      </c>
      <c r="N20" s="141"/>
    </row>
    <row r="21" spans="1:43" ht="43.5" customHeight="1" x14ac:dyDescent="0.2">
      <c r="A21" s="125"/>
      <c r="B21" s="115"/>
      <c r="C21" s="115"/>
      <c r="D21" s="115"/>
      <c r="E21" s="115"/>
      <c r="F21" s="115"/>
      <c r="G21" s="115"/>
      <c r="H21" s="115"/>
      <c r="I21" s="115"/>
      <c r="J21" s="5" t="s">
        <v>29</v>
      </c>
      <c r="K21" s="4" t="s">
        <v>19</v>
      </c>
      <c r="L21" s="4"/>
      <c r="M21" s="141" t="s">
        <v>36</v>
      </c>
      <c r="N21" s="141"/>
    </row>
    <row r="22" spans="1:43" ht="43.5" customHeight="1" x14ac:dyDescent="0.2">
      <c r="A22" s="125"/>
      <c r="B22" s="115"/>
      <c r="C22" s="115"/>
      <c r="D22" s="115"/>
      <c r="E22" s="115"/>
      <c r="F22" s="115"/>
      <c r="G22" s="115"/>
      <c r="H22" s="115"/>
      <c r="I22" s="115"/>
      <c r="J22" s="5" t="s">
        <v>30</v>
      </c>
      <c r="K22" s="4" t="s">
        <v>20</v>
      </c>
      <c r="L22" s="4"/>
      <c r="M22" s="141" t="s">
        <v>37</v>
      </c>
      <c r="N22" s="141"/>
    </row>
    <row r="23" spans="1:43" ht="43.5" customHeight="1" x14ac:dyDescent="0.2">
      <c r="J23" s="3"/>
      <c r="M23" s="28"/>
      <c r="N23" s="28"/>
    </row>
    <row r="24" spans="1:43" ht="43.5" customHeight="1" x14ac:dyDescent="0.2">
      <c r="J24" s="3"/>
      <c r="M24" s="28"/>
      <c r="N24" s="28"/>
    </row>
    <row r="25" spans="1:43" ht="48" customHeight="1" x14ac:dyDescent="0.2">
      <c r="A25" s="125" t="s">
        <v>41</v>
      </c>
      <c r="B25" s="115" t="e" vm="5">
        <v>#VALUE!</v>
      </c>
      <c r="C25" s="115"/>
      <c r="D25" s="115"/>
      <c r="E25" s="115"/>
      <c r="F25" s="115"/>
      <c r="G25" s="115"/>
      <c r="H25" s="115"/>
      <c r="I25" s="115"/>
      <c r="J25" s="5" t="s">
        <v>44</v>
      </c>
      <c r="K25" s="4" t="s">
        <v>58</v>
      </c>
      <c r="L25" s="4"/>
      <c r="M25" s="8" t="s">
        <v>50</v>
      </c>
      <c r="N25" s="4" t="s">
        <v>13</v>
      </c>
      <c r="P25" s="171" t="s">
        <v>50</v>
      </c>
      <c r="Q25" s="172"/>
      <c r="T25" s="164" t="s">
        <v>256</v>
      </c>
      <c r="U25" s="9">
        <v>0</v>
      </c>
      <c r="V25" s="9">
        <v>1</v>
      </c>
      <c r="W25" s="9">
        <v>2</v>
      </c>
      <c r="X25" s="9">
        <v>3</v>
      </c>
      <c r="Y25" s="9">
        <v>4</v>
      </c>
      <c r="Z25" s="9">
        <v>5</v>
      </c>
      <c r="AA25" s="9">
        <v>6</v>
      </c>
      <c r="AB25" s="9">
        <v>7</v>
      </c>
      <c r="AC25" s="9">
        <v>8</v>
      </c>
      <c r="AD25" s="9">
        <v>9</v>
      </c>
      <c r="AE25" s="9">
        <v>10</v>
      </c>
      <c r="AF25" s="9">
        <v>11</v>
      </c>
      <c r="AG25" s="9">
        <v>12</v>
      </c>
      <c r="AH25" s="9">
        <v>13</v>
      </c>
      <c r="AI25" s="9">
        <v>14</v>
      </c>
      <c r="AJ25" s="9">
        <v>15</v>
      </c>
      <c r="AK25" s="9">
        <v>16</v>
      </c>
      <c r="AL25" s="9">
        <v>17</v>
      </c>
      <c r="AM25" s="9">
        <v>18</v>
      </c>
      <c r="AN25" s="9">
        <v>19</v>
      </c>
      <c r="AO25" s="113" t="s">
        <v>255</v>
      </c>
      <c r="AP25" s="114"/>
      <c r="AQ25" s="114"/>
    </row>
    <row r="26" spans="1:43" ht="48" customHeight="1" x14ac:dyDescent="0.2">
      <c r="A26" s="125"/>
      <c r="B26" s="115"/>
      <c r="C26" s="115"/>
      <c r="D26" s="115"/>
      <c r="E26" s="115"/>
      <c r="F26" s="115"/>
      <c r="G26" s="115"/>
      <c r="H26" s="115"/>
      <c r="I26" s="115"/>
      <c r="J26" s="5" t="s">
        <v>42</v>
      </c>
      <c r="K26" s="4" t="s">
        <v>59</v>
      </c>
      <c r="L26" s="4"/>
      <c r="M26" s="10" t="s">
        <v>51</v>
      </c>
      <c r="N26" s="4" t="s">
        <v>14</v>
      </c>
      <c r="O26" s="169" t="s">
        <v>55</v>
      </c>
      <c r="R26" s="166" t="s">
        <v>51</v>
      </c>
      <c r="T26" s="165"/>
      <c r="U26" s="11">
        <v>0</v>
      </c>
      <c r="V26" s="11">
        <v>1</v>
      </c>
      <c r="W26" s="11">
        <v>2</v>
      </c>
      <c r="X26" s="11">
        <v>3</v>
      </c>
      <c r="Y26" s="11">
        <v>4</v>
      </c>
      <c r="Z26" s="11">
        <v>5</v>
      </c>
      <c r="AA26" s="11">
        <v>6</v>
      </c>
      <c r="AB26" s="11">
        <v>7</v>
      </c>
      <c r="AC26" s="11">
        <v>8</v>
      </c>
      <c r="AD26" s="11">
        <v>9</v>
      </c>
      <c r="AE26" s="11" t="s">
        <v>87</v>
      </c>
      <c r="AF26" s="11" t="s">
        <v>86</v>
      </c>
      <c r="AG26" s="11" t="s">
        <v>85</v>
      </c>
      <c r="AH26" s="11" t="s">
        <v>88</v>
      </c>
      <c r="AI26" s="11" t="s">
        <v>89</v>
      </c>
      <c r="AJ26" s="11" t="s">
        <v>90</v>
      </c>
      <c r="AK26" s="11" t="s">
        <v>91</v>
      </c>
      <c r="AL26" s="11" t="s">
        <v>92</v>
      </c>
      <c r="AM26" s="11" t="s">
        <v>93</v>
      </c>
      <c r="AN26" s="11" t="s">
        <v>94</v>
      </c>
      <c r="AO26" s="113"/>
      <c r="AP26" s="114"/>
      <c r="AQ26" s="114"/>
    </row>
    <row r="27" spans="1:43" ht="48" customHeight="1" x14ac:dyDescent="0.2">
      <c r="A27" s="125"/>
      <c r="B27" s="115"/>
      <c r="C27" s="115"/>
      <c r="D27" s="115"/>
      <c r="E27" s="115"/>
      <c r="F27" s="115"/>
      <c r="G27" s="115"/>
      <c r="H27" s="115"/>
      <c r="I27" s="115"/>
      <c r="J27" s="5" t="s">
        <v>43</v>
      </c>
      <c r="K27" s="4" t="s">
        <v>60</v>
      </c>
      <c r="L27" s="4"/>
      <c r="M27" s="12" t="s">
        <v>52</v>
      </c>
      <c r="N27" s="4" t="s">
        <v>15</v>
      </c>
      <c r="O27" s="169"/>
      <c r="R27" s="166"/>
      <c r="T27" s="165"/>
      <c r="U27" s="13" t="s">
        <v>127</v>
      </c>
      <c r="V27" s="13" t="s">
        <v>99</v>
      </c>
      <c r="W27" s="13" t="s">
        <v>100</v>
      </c>
      <c r="X27" s="13" t="s">
        <v>101</v>
      </c>
      <c r="Y27" s="13" t="s">
        <v>102</v>
      </c>
      <c r="Z27" s="13" t="s">
        <v>103</v>
      </c>
      <c r="AA27" s="13" t="s">
        <v>104</v>
      </c>
      <c r="AB27" s="13" t="s">
        <v>105</v>
      </c>
      <c r="AC27" s="13" t="s">
        <v>106</v>
      </c>
      <c r="AD27" s="13" t="s">
        <v>107</v>
      </c>
      <c r="AE27" s="13" t="s">
        <v>108</v>
      </c>
      <c r="AF27" s="13" t="s">
        <v>109</v>
      </c>
      <c r="AG27" s="13" t="s">
        <v>110</v>
      </c>
      <c r="AH27" s="13" t="s">
        <v>111</v>
      </c>
      <c r="AI27" s="13" t="s">
        <v>112</v>
      </c>
      <c r="AJ27" s="13" t="s">
        <v>113</v>
      </c>
      <c r="AK27" s="13" t="s">
        <v>114</v>
      </c>
      <c r="AL27" s="13" t="s">
        <v>115</v>
      </c>
      <c r="AM27" s="13" t="s">
        <v>116</v>
      </c>
      <c r="AN27" s="13" t="s">
        <v>117</v>
      </c>
      <c r="AO27" s="113"/>
      <c r="AP27" s="114"/>
      <c r="AQ27" s="114"/>
    </row>
    <row r="28" spans="1:43" ht="48" customHeight="1" x14ac:dyDescent="0.2">
      <c r="A28" s="125"/>
      <c r="B28" s="115"/>
      <c r="C28" s="115"/>
      <c r="D28" s="115"/>
      <c r="E28" s="115"/>
      <c r="F28" s="115"/>
      <c r="G28" s="115"/>
      <c r="H28" s="115"/>
      <c r="I28" s="115"/>
      <c r="J28" s="5" t="s">
        <v>45</v>
      </c>
      <c r="K28" s="4" t="s">
        <v>61</v>
      </c>
      <c r="L28" s="4"/>
      <c r="M28" s="14" t="s">
        <v>53</v>
      </c>
      <c r="N28" s="4" t="s">
        <v>16</v>
      </c>
      <c r="P28" s="173" t="s">
        <v>56</v>
      </c>
      <c r="Q28" s="174"/>
      <c r="T28" s="165"/>
      <c r="U28" s="9">
        <v>20</v>
      </c>
      <c r="V28" s="9">
        <v>21</v>
      </c>
      <c r="W28" s="9">
        <v>22</v>
      </c>
      <c r="X28" s="9">
        <v>23</v>
      </c>
      <c r="Y28" s="9">
        <v>24</v>
      </c>
      <c r="Z28" s="9">
        <v>25</v>
      </c>
      <c r="AA28" s="9">
        <v>26</v>
      </c>
      <c r="AB28" s="9">
        <v>27</v>
      </c>
      <c r="AC28" s="9">
        <v>28</v>
      </c>
      <c r="AD28" s="9">
        <v>29</v>
      </c>
      <c r="AE28" s="9">
        <v>30</v>
      </c>
      <c r="AF28" s="9">
        <v>31</v>
      </c>
      <c r="AG28" s="9">
        <v>32</v>
      </c>
      <c r="AH28" s="9">
        <v>33</v>
      </c>
      <c r="AI28" s="9">
        <v>34</v>
      </c>
      <c r="AJ28" s="9">
        <v>35</v>
      </c>
      <c r="AK28" s="9">
        <v>36</v>
      </c>
      <c r="AL28" s="9">
        <v>37</v>
      </c>
      <c r="AM28" s="9">
        <v>38</v>
      </c>
      <c r="AN28" s="9">
        <v>39</v>
      </c>
    </row>
    <row r="29" spans="1:43" ht="48" customHeight="1" x14ac:dyDescent="0.2">
      <c r="A29" s="125"/>
      <c r="B29" s="115"/>
      <c r="C29" s="115"/>
      <c r="D29" s="115"/>
      <c r="E29" s="115"/>
      <c r="F29" s="115"/>
      <c r="G29" s="115"/>
      <c r="H29" s="115"/>
      <c r="I29" s="115"/>
      <c r="J29" s="5" t="s">
        <v>46</v>
      </c>
      <c r="K29" s="4" t="s">
        <v>62</v>
      </c>
      <c r="L29" s="4"/>
      <c r="M29" s="15" t="s">
        <v>54</v>
      </c>
      <c r="N29" s="4" t="s">
        <v>17</v>
      </c>
      <c r="O29" s="168" t="s">
        <v>54</v>
      </c>
      <c r="R29" s="167" t="s">
        <v>52</v>
      </c>
      <c r="T29" s="165"/>
      <c r="U29" s="16" t="s">
        <v>50</v>
      </c>
      <c r="V29" s="16" t="s">
        <v>51</v>
      </c>
      <c r="W29" s="16" t="s">
        <v>52</v>
      </c>
      <c r="X29" s="16" t="s">
        <v>53</v>
      </c>
      <c r="Y29" s="16" t="s">
        <v>54</v>
      </c>
      <c r="Z29" s="16" t="s">
        <v>55</v>
      </c>
      <c r="AA29" s="16" t="s">
        <v>56</v>
      </c>
      <c r="AB29" s="16" t="s">
        <v>66</v>
      </c>
      <c r="AC29" s="16" t="s">
        <v>67</v>
      </c>
      <c r="AD29" s="16" t="s">
        <v>68</v>
      </c>
      <c r="AE29" s="16" t="s">
        <v>69</v>
      </c>
      <c r="AF29" s="16" t="s">
        <v>70</v>
      </c>
      <c r="AG29" s="16" t="s">
        <v>71</v>
      </c>
      <c r="AH29" s="16" t="s">
        <v>72</v>
      </c>
      <c r="AI29" s="16" t="s">
        <v>73</v>
      </c>
      <c r="AJ29" s="16" t="s">
        <v>74</v>
      </c>
      <c r="AK29" s="16" t="s">
        <v>75</v>
      </c>
      <c r="AL29" s="16" t="s">
        <v>76</v>
      </c>
      <c r="AM29" s="16" t="s">
        <v>77</v>
      </c>
      <c r="AN29" s="16" t="s">
        <v>78</v>
      </c>
    </row>
    <row r="30" spans="1:43" ht="48" customHeight="1" x14ac:dyDescent="0.2">
      <c r="A30" s="125"/>
      <c r="B30" s="115"/>
      <c r="C30" s="115"/>
      <c r="D30" s="115"/>
      <c r="E30" s="115"/>
      <c r="F30" s="115"/>
      <c r="G30" s="115"/>
      <c r="H30" s="115"/>
      <c r="I30" s="115"/>
      <c r="J30" s="5" t="s">
        <v>47</v>
      </c>
      <c r="K30" s="4" t="s">
        <v>63</v>
      </c>
      <c r="L30" s="4"/>
      <c r="M30" s="17" t="s">
        <v>55</v>
      </c>
      <c r="N30" s="4" t="s">
        <v>18</v>
      </c>
      <c r="O30" s="168"/>
      <c r="R30" s="167"/>
      <c r="T30" s="165"/>
      <c r="U30" s="13" t="s">
        <v>118</v>
      </c>
      <c r="V30" s="13" t="s">
        <v>119</v>
      </c>
      <c r="W30" s="13" t="s">
        <v>120</v>
      </c>
      <c r="X30" s="13" t="s">
        <v>127</v>
      </c>
      <c r="Y30" s="13" t="s">
        <v>128</v>
      </c>
      <c r="Z30" s="13" t="s">
        <v>129</v>
      </c>
      <c r="AA30" s="13" t="s">
        <v>104</v>
      </c>
      <c r="AB30" s="13" t="s">
        <v>130</v>
      </c>
      <c r="AC30" s="13" t="s">
        <v>131</v>
      </c>
      <c r="AD30" s="13" t="s">
        <v>132</v>
      </c>
      <c r="AE30" s="13" t="s">
        <v>95</v>
      </c>
      <c r="AF30" s="13" t="s">
        <v>95</v>
      </c>
      <c r="AG30" s="13" t="s">
        <v>95</v>
      </c>
      <c r="AH30" s="13" t="s">
        <v>95</v>
      </c>
      <c r="AI30" s="13" t="s">
        <v>95</v>
      </c>
      <c r="AJ30" s="13" t="s">
        <v>95</v>
      </c>
      <c r="AK30" s="13" t="s">
        <v>95</v>
      </c>
      <c r="AL30" s="13" t="s">
        <v>95</v>
      </c>
      <c r="AM30" s="13" t="s">
        <v>95</v>
      </c>
      <c r="AN30" s="13" t="s">
        <v>95</v>
      </c>
    </row>
    <row r="31" spans="1:43" ht="48" customHeight="1" x14ac:dyDescent="0.2">
      <c r="A31" s="125"/>
      <c r="B31" s="115"/>
      <c r="C31" s="115"/>
      <c r="D31" s="115"/>
      <c r="E31" s="115"/>
      <c r="F31" s="115"/>
      <c r="G31" s="115"/>
      <c r="H31" s="115"/>
      <c r="I31" s="115"/>
      <c r="J31" s="5" t="s">
        <v>48</v>
      </c>
      <c r="K31" s="4" t="s">
        <v>64</v>
      </c>
      <c r="L31" s="4"/>
      <c r="M31" s="18" t="s">
        <v>56</v>
      </c>
      <c r="N31" s="4" t="s">
        <v>19</v>
      </c>
      <c r="P31" s="175" t="s">
        <v>53</v>
      </c>
      <c r="Q31" s="176"/>
      <c r="S31" s="21" t="s">
        <v>57</v>
      </c>
      <c r="T31" s="165"/>
      <c r="U31" s="19">
        <v>40</v>
      </c>
      <c r="V31" s="19">
        <v>41</v>
      </c>
      <c r="W31" s="19">
        <v>42</v>
      </c>
      <c r="X31" s="19">
        <v>43</v>
      </c>
      <c r="Y31" s="19">
        <v>44</v>
      </c>
      <c r="Z31" s="19">
        <v>45</v>
      </c>
      <c r="AA31" s="19">
        <v>46</v>
      </c>
      <c r="AB31" s="19">
        <v>47</v>
      </c>
      <c r="AC31" s="19">
        <v>48</v>
      </c>
      <c r="AD31" s="19">
        <v>49</v>
      </c>
      <c r="AE31" s="19">
        <v>50</v>
      </c>
      <c r="AF31" s="19">
        <v>51</v>
      </c>
      <c r="AG31" s="19">
        <v>52</v>
      </c>
      <c r="AH31" s="19">
        <v>53</v>
      </c>
      <c r="AI31" s="19">
        <v>54</v>
      </c>
      <c r="AJ31" s="19">
        <v>55</v>
      </c>
      <c r="AK31" s="19">
        <v>56</v>
      </c>
      <c r="AL31" s="19">
        <v>57</v>
      </c>
      <c r="AM31" s="19">
        <v>58</v>
      </c>
      <c r="AN31" s="19">
        <v>59</v>
      </c>
    </row>
    <row r="32" spans="1:43" ht="48" customHeight="1" x14ac:dyDescent="0.2">
      <c r="A32" s="125"/>
      <c r="B32" s="115"/>
      <c r="C32" s="115"/>
      <c r="D32" s="115"/>
      <c r="E32" s="115"/>
      <c r="F32" s="115"/>
      <c r="G32" s="115"/>
      <c r="H32" s="115"/>
      <c r="I32" s="115"/>
      <c r="J32" s="5" t="s">
        <v>49</v>
      </c>
      <c r="K32" s="4" t="s">
        <v>65</v>
      </c>
      <c r="L32" s="4"/>
      <c r="M32" s="20" t="s">
        <v>57</v>
      </c>
      <c r="N32" s="4" t="s">
        <v>20</v>
      </c>
      <c r="S32" s="22"/>
      <c r="T32" s="165"/>
      <c r="U32" s="16" t="s">
        <v>79</v>
      </c>
      <c r="V32" s="16" t="s">
        <v>80</v>
      </c>
      <c r="W32" s="16" t="s">
        <v>81</v>
      </c>
      <c r="X32" s="16" t="s">
        <v>82</v>
      </c>
      <c r="Y32" s="16" t="s">
        <v>83</v>
      </c>
      <c r="Z32" s="16" t="s">
        <v>84</v>
      </c>
      <c r="AA32" s="16" t="s">
        <v>192</v>
      </c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48" customHeight="1" x14ac:dyDescent="0.2">
      <c r="A33" s="125"/>
      <c r="B33" s="115"/>
      <c r="C33" s="115"/>
      <c r="D33" s="115"/>
      <c r="E33" s="115"/>
      <c r="F33" s="115"/>
      <c r="G33" s="115"/>
      <c r="H33" s="115"/>
      <c r="I33" s="115"/>
      <c r="J33" s="170" t="s">
        <v>137</v>
      </c>
      <c r="K33" s="170"/>
      <c r="L33" s="170"/>
      <c r="M33" s="170"/>
      <c r="N33" s="170"/>
      <c r="T33" s="165"/>
      <c r="U33" s="13" t="s">
        <v>96</v>
      </c>
      <c r="V33" s="13" t="s">
        <v>96</v>
      </c>
      <c r="W33" s="13" t="s">
        <v>95</v>
      </c>
      <c r="X33" s="13" t="s">
        <v>95</v>
      </c>
      <c r="Y33" s="13" t="s">
        <v>95</v>
      </c>
      <c r="Z33" s="13" t="s">
        <v>95</v>
      </c>
      <c r="AA33" s="13" t="s">
        <v>95</v>
      </c>
      <c r="AB33" s="13" t="s">
        <v>95</v>
      </c>
      <c r="AC33" s="13" t="s">
        <v>95</v>
      </c>
      <c r="AD33" s="13" t="s">
        <v>95</v>
      </c>
      <c r="AE33" s="13" t="s">
        <v>95</v>
      </c>
      <c r="AF33" s="13" t="s">
        <v>95</v>
      </c>
      <c r="AG33" s="13" t="s">
        <v>95</v>
      </c>
      <c r="AH33" s="13" t="s">
        <v>95</v>
      </c>
      <c r="AI33" s="13" t="s">
        <v>95</v>
      </c>
      <c r="AJ33" s="13" t="s">
        <v>95</v>
      </c>
      <c r="AK33" s="13" t="s">
        <v>95</v>
      </c>
      <c r="AL33" s="13" t="s">
        <v>95</v>
      </c>
      <c r="AM33" s="13" t="s">
        <v>95</v>
      </c>
      <c r="AN33" s="13" t="s">
        <v>95</v>
      </c>
    </row>
    <row r="34" spans="1:40" ht="29.25" customHeight="1" x14ac:dyDescent="0.2"/>
    <row r="35" spans="1:40" ht="29.25" customHeight="1" x14ac:dyDescent="0.2"/>
    <row r="36" spans="1:40" ht="29.25" customHeight="1" x14ac:dyDescent="0.2">
      <c r="S36" s="187" t="s">
        <v>602</v>
      </c>
      <c r="T36" s="187"/>
      <c r="U36" s="106" t="s">
        <v>592</v>
      </c>
      <c r="V36" s="105">
        <f>Y36/((Y37+1)*(65536-AB38)*Y40)</f>
        <v>1000</v>
      </c>
      <c r="W36" s="105"/>
      <c r="X36" s="5" t="s">
        <v>593</v>
      </c>
      <c r="Y36" s="109">
        <v>24000000</v>
      </c>
      <c r="Z36" s="109"/>
      <c r="AA36" s="115" t="s">
        <v>599</v>
      </c>
      <c r="AB36" s="115"/>
      <c r="AC36" s="115"/>
      <c r="AD36" s="185" t="s">
        <v>600</v>
      </c>
      <c r="AE36" s="185"/>
      <c r="AF36" s="185"/>
      <c r="AG36" s="185"/>
    </row>
    <row r="37" spans="1:40" ht="29.25" customHeight="1" x14ac:dyDescent="0.2">
      <c r="A37" s="143" t="s">
        <v>591</v>
      </c>
      <c r="B37" s="115" t="e" vm="6">
        <v>#VALUE!</v>
      </c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S37" s="187"/>
      <c r="T37" s="187"/>
      <c r="U37" s="106"/>
      <c r="V37" s="105"/>
      <c r="W37" s="105"/>
      <c r="X37" s="5" t="s">
        <v>594</v>
      </c>
      <c r="Y37" s="104">
        <v>0</v>
      </c>
      <c r="Z37" s="104"/>
      <c r="AA37" s="115"/>
      <c r="AB37" s="115"/>
      <c r="AC37" s="115"/>
      <c r="AD37" s="185"/>
      <c r="AE37" s="185"/>
      <c r="AF37" s="185"/>
      <c r="AG37" s="185"/>
    </row>
    <row r="38" spans="1:40" ht="29.25" customHeight="1" x14ac:dyDescent="0.2">
      <c r="A38" s="143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S38" s="187"/>
      <c r="T38" s="187"/>
      <c r="U38" s="106"/>
      <c r="V38" s="105"/>
      <c r="W38" s="105"/>
      <c r="X38" s="5" t="s">
        <v>597</v>
      </c>
      <c r="Y38" s="104" t="s">
        <v>596</v>
      </c>
      <c r="Z38" s="104"/>
      <c r="AA38" s="81">
        <f>HEX2DEC(Y38)</f>
        <v>248</v>
      </c>
      <c r="AB38" s="186">
        <f>AA38*256+AA39</f>
        <v>63536</v>
      </c>
      <c r="AC38" s="186"/>
      <c r="AD38" s="185"/>
      <c r="AE38" s="185"/>
      <c r="AF38" s="185"/>
      <c r="AG38" s="185"/>
    </row>
    <row r="39" spans="1:40" ht="29.25" customHeight="1" x14ac:dyDescent="0.2">
      <c r="A39" s="143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S39" s="187"/>
      <c r="T39" s="187"/>
      <c r="U39" s="106"/>
      <c r="V39" s="105"/>
      <c r="W39" s="105"/>
      <c r="X39" s="5" t="s">
        <v>598</v>
      </c>
      <c r="Y39" s="104">
        <v>30</v>
      </c>
      <c r="Z39" s="104"/>
      <c r="AA39" s="81">
        <f>HEX2DEC(Y39)</f>
        <v>48</v>
      </c>
      <c r="AB39" s="186"/>
      <c r="AC39" s="186"/>
      <c r="AD39" s="185"/>
      <c r="AE39" s="185"/>
      <c r="AF39" s="185"/>
      <c r="AG39" s="185"/>
    </row>
    <row r="40" spans="1:40" ht="29.25" customHeight="1" x14ac:dyDescent="0.2">
      <c r="A40" s="143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S40" s="187"/>
      <c r="T40" s="187"/>
      <c r="U40" s="106"/>
      <c r="V40" s="105"/>
      <c r="W40" s="105"/>
      <c r="X40" s="5" t="s">
        <v>595</v>
      </c>
      <c r="Y40" s="104">
        <v>12</v>
      </c>
      <c r="Z40" s="104"/>
      <c r="AA40" s="188"/>
      <c r="AB40" s="188"/>
      <c r="AC40" s="188"/>
      <c r="AD40" s="185" t="s">
        <v>601</v>
      </c>
      <c r="AE40" s="185"/>
      <c r="AF40" s="185"/>
      <c r="AG40" s="185"/>
    </row>
    <row r="41" spans="1:40" ht="29.25" customHeight="1" x14ac:dyDescent="0.2">
      <c r="A41" s="143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S41" s="187"/>
      <c r="T41" s="187"/>
      <c r="U41" s="106" t="s">
        <v>607</v>
      </c>
      <c r="V41" s="105">
        <f>(((Y42+1)*((65536-AB43)*Y45))/Y41)*1000</f>
        <v>1E-3</v>
      </c>
      <c r="W41" s="105"/>
      <c r="X41" s="5" t="s">
        <v>593</v>
      </c>
      <c r="Y41" s="109">
        <v>24000000</v>
      </c>
      <c r="Z41" s="109"/>
      <c r="AA41" s="115" t="s">
        <v>599</v>
      </c>
      <c r="AB41" s="115"/>
      <c r="AC41" s="115"/>
      <c r="AD41" s="185"/>
      <c r="AE41" s="185"/>
      <c r="AF41" s="185"/>
      <c r="AG41" s="185"/>
    </row>
    <row r="42" spans="1:40" ht="29.25" customHeight="1" x14ac:dyDescent="0.2">
      <c r="A42" s="143"/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S42" s="187"/>
      <c r="T42" s="187"/>
      <c r="U42" s="106"/>
      <c r="V42" s="105"/>
      <c r="W42" s="105"/>
      <c r="X42" s="5" t="s">
        <v>594</v>
      </c>
      <c r="Y42" s="104">
        <v>0</v>
      </c>
      <c r="Z42" s="104"/>
      <c r="AA42" s="115"/>
      <c r="AB42" s="115"/>
      <c r="AC42" s="115"/>
      <c r="AD42" s="185"/>
      <c r="AE42" s="185"/>
      <c r="AF42" s="185"/>
      <c r="AG42" s="185"/>
    </row>
    <row r="43" spans="1:40" ht="29.25" customHeight="1" x14ac:dyDescent="0.2">
      <c r="A43" s="143"/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S43" s="187"/>
      <c r="T43" s="187"/>
      <c r="U43" s="106"/>
      <c r="V43" s="105"/>
      <c r="W43" s="105"/>
      <c r="X43" s="5" t="s">
        <v>597</v>
      </c>
      <c r="Y43" s="104" t="s">
        <v>605</v>
      </c>
      <c r="Z43" s="104"/>
      <c r="AA43" s="81">
        <f>HEX2DEC(Y43)</f>
        <v>255</v>
      </c>
      <c r="AB43" s="186">
        <f>AA43*256+AA44</f>
        <v>65534</v>
      </c>
      <c r="AC43" s="186"/>
    </row>
    <row r="44" spans="1:40" ht="29.25" customHeight="1" x14ac:dyDescent="0.2">
      <c r="A44" s="143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S44" s="187"/>
      <c r="T44" s="187"/>
      <c r="U44" s="106"/>
      <c r="V44" s="105"/>
      <c r="W44" s="105"/>
      <c r="X44" s="5" t="s">
        <v>598</v>
      </c>
      <c r="Y44" s="104" t="s">
        <v>606</v>
      </c>
      <c r="Z44" s="104"/>
      <c r="AA44" s="81">
        <f>HEX2DEC(Y44)</f>
        <v>254</v>
      </c>
      <c r="AB44" s="186"/>
      <c r="AC44" s="186"/>
      <c r="AD44" s="185" t="s">
        <v>604</v>
      </c>
      <c r="AE44" s="185"/>
      <c r="AF44" s="185"/>
      <c r="AG44" s="185"/>
    </row>
    <row r="45" spans="1:40" ht="29.25" customHeight="1" x14ac:dyDescent="0.2">
      <c r="A45" s="143"/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S45" s="187"/>
      <c r="T45" s="187"/>
      <c r="U45" s="106"/>
      <c r="V45" s="105"/>
      <c r="W45" s="105"/>
      <c r="X45" s="5" t="s">
        <v>595</v>
      </c>
      <c r="Y45" s="104">
        <v>12</v>
      </c>
      <c r="Z45" s="104"/>
      <c r="AA45" s="188"/>
      <c r="AB45" s="188"/>
      <c r="AC45" s="188"/>
      <c r="AD45" s="185"/>
      <c r="AE45" s="185"/>
      <c r="AF45" s="185"/>
      <c r="AG45" s="185"/>
    </row>
    <row r="46" spans="1:40" ht="29.25" customHeight="1" x14ac:dyDescent="0.2">
      <c r="A46" s="143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S46" s="187"/>
      <c r="T46" s="187"/>
      <c r="U46" s="189" t="s">
        <v>597</v>
      </c>
      <c r="V46" s="181" t="str">
        <f>DEC2HEX(INT(AB48/256))</f>
        <v>FF</v>
      </c>
      <c r="W46" s="182"/>
      <c r="X46" s="5" t="s">
        <v>593</v>
      </c>
      <c r="Y46" s="109">
        <v>24000000</v>
      </c>
      <c r="Z46" s="109"/>
      <c r="AA46" s="115" t="s">
        <v>599</v>
      </c>
      <c r="AB46" s="115"/>
      <c r="AC46" s="115"/>
      <c r="AD46" s="185"/>
      <c r="AE46" s="185"/>
      <c r="AF46" s="185"/>
      <c r="AG46" s="185"/>
    </row>
    <row r="47" spans="1:40" ht="29.25" customHeight="1" x14ac:dyDescent="0.2">
      <c r="A47" s="143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S47" s="187"/>
      <c r="T47" s="187"/>
      <c r="U47" s="189"/>
      <c r="V47" s="183"/>
      <c r="W47" s="184"/>
      <c r="X47" s="82" t="s">
        <v>603</v>
      </c>
      <c r="Y47" s="107">
        <v>1E-3</v>
      </c>
      <c r="Z47" s="108"/>
      <c r="AA47" s="115"/>
      <c r="AB47" s="115"/>
      <c r="AC47" s="115"/>
      <c r="AD47" s="185"/>
      <c r="AE47" s="185"/>
      <c r="AF47" s="185"/>
      <c r="AG47" s="185"/>
    </row>
    <row r="48" spans="1:40" ht="29.25" customHeight="1" x14ac:dyDescent="0.2">
      <c r="A48" s="143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S48" s="187"/>
      <c r="T48" s="187"/>
      <c r="U48" s="189" t="s">
        <v>598</v>
      </c>
      <c r="V48" s="181" t="str">
        <f>DEC2HEX(MOD(AB48,256))</f>
        <v>FE</v>
      </c>
      <c r="W48" s="182"/>
      <c r="X48" s="5" t="s">
        <v>595</v>
      </c>
      <c r="Y48" s="107">
        <v>12</v>
      </c>
      <c r="Z48" s="108"/>
      <c r="AA48" s="80"/>
      <c r="AB48" s="186">
        <f>65536-((Y46*Y47*0.001)/(Y48*(Y49+1)))</f>
        <v>65534</v>
      </c>
      <c r="AC48" s="186"/>
      <c r="AD48" s="185"/>
      <c r="AE48" s="185"/>
      <c r="AF48" s="185"/>
      <c r="AG48" s="185"/>
    </row>
    <row r="49" spans="1:33" ht="29.25" customHeight="1" x14ac:dyDescent="0.2">
      <c r="S49" s="187"/>
      <c r="T49" s="187"/>
      <c r="U49" s="189"/>
      <c r="V49" s="183"/>
      <c r="W49" s="184"/>
      <c r="X49" s="5" t="s">
        <v>594</v>
      </c>
      <c r="Y49" s="107">
        <v>0</v>
      </c>
      <c r="Z49" s="108"/>
      <c r="AA49" s="80"/>
      <c r="AB49" s="186"/>
      <c r="AC49" s="186"/>
      <c r="AD49" s="185"/>
      <c r="AE49" s="185"/>
      <c r="AF49" s="185"/>
      <c r="AG49" s="185"/>
    </row>
    <row r="50" spans="1:33" ht="29.25" customHeight="1" x14ac:dyDescent="0.2"/>
    <row r="51" spans="1:33" ht="29.25" customHeight="1" x14ac:dyDescent="0.2"/>
    <row r="52" spans="1:33" ht="36" customHeight="1" x14ac:dyDescent="0.2">
      <c r="A52" s="125" t="s">
        <v>193</v>
      </c>
      <c r="B52" s="115" t="e" vm="7">
        <v>#VALUE!</v>
      </c>
      <c r="C52" s="115"/>
      <c r="D52" s="115"/>
      <c r="E52" s="115"/>
      <c r="F52" s="115"/>
      <c r="G52" s="115"/>
      <c r="H52" s="115"/>
      <c r="I52" s="115"/>
      <c r="J52" s="4"/>
      <c r="K52" s="4" t="s">
        <v>198</v>
      </c>
      <c r="L52" s="4" t="s">
        <v>199</v>
      </c>
      <c r="M52" s="115" t="e" vm="8">
        <v>#VALUE!</v>
      </c>
      <c r="N52" s="115"/>
      <c r="O52" s="115"/>
      <c r="P52" s="115"/>
      <c r="Q52" s="115"/>
      <c r="R52" s="115"/>
      <c r="S52" s="115"/>
    </row>
    <row r="53" spans="1:33" ht="36" customHeight="1" x14ac:dyDescent="0.2">
      <c r="A53" s="125"/>
      <c r="B53" s="115"/>
      <c r="C53" s="115"/>
      <c r="D53" s="115"/>
      <c r="E53" s="115"/>
      <c r="F53" s="115"/>
      <c r="G53" s="115"/>
      <c r="H53" s="115"/>
      <c r="I53" s="115"/>
      <c r="J53" s="5" t="s">
        <v>194</v>
      </c>
      <c r="K53" s="4" t="s">
        <v>200</v>
      </c>
      <c r="L53" s="29" t="s">
        <v>195</v>
      </c>
      <c r="M53" s="115"/>
      <c r="N53" s="115"/>
      <c r="O53" s="115"/>
      <c r="P53" s="115"/>
      <c r="Q53" s="115"/>
      <c r="R53" s="115"/>
      <c r="S53" s="115"/>
    </row>
    <row r="54" spans="1:33" ht="36" customHeight="1" x14ac:dyDescent="0.2">
      <c r="A54" s="125"/>
      <c r="B54" s="115"/>
      <c r="C54" s="115"/>
      <c r="D54" s="115"/>
      <c r="E54" s="115"/>
      <c r="F54" s="115"/>
      <c r="G54" s="115"/>
      <c r="H54" s="115"/>
      <c r="I54" s="115"/>
      <c r="J54" s="4"/>
      <c r="K54" s="4"/>
      <c r="L54" s="29"/>
      <c r="M54" s="115"/>
      <c r="N54" s="115"/>
      <c r="O54" s="115"/>
      <c r="P54" s="115"/>
      <c r="Q54" s="115"/>
      <c r="R54" s="115"/>
      <c r="S54" s="115"/>
    </row>
    <row r="55" spans="1:33" ht="36" customHeight="1" x14ac:dyDescent="0.2">
      <c r="A55" s="125"/>
      <c r="B55" s="115"/>
      <c r="C55" s="115"/>
      <c r="D55" s="115"/>
      <c r="E55" s="115"/>
      <c r="F55" s="115"/>
      <c r="G55" s="115"/>
      <c r="H55" s="115"/>
      <c r="I55" s="115"/>
      <c r="J55" s="5" t="s">
        <v>196</v>
      </c>
      <c r="K55" s="4" t="s">
        <v>201</v>
      </c>
      <c r="L55" s="29" t="s">
        <v>197</v>
      </c>
      <c r="M55" s="115"/>
      <c r="N55" s="115"/>
      <c r="O55" s="115"/>
      <c r="P55" s="115"/>
      <c r="Q55" s="115"/>
      <c r="R55" s="115"/>
      <c r="S55" s="115"/>
    </row>
    <row r="56" spans="1:33" ht="36" customHeight="1" x14ac:dyDescent="0.2">
      <c r="A56" s="125"/>
      <c r="B56" s="115"/>
      <c r="C56" s="115"/>
      <c r="D56" s="115"/>
      <c r="E56" s="115"/>
      <c r="F56" s="115"/>
      <c r="G56" s="115"/>
      <c r="H56" s="115"/>
      <c r="I56" s="115"/>
      <c r="J56" s="4"/>
      <c r="K56" s="4"/>
      <c r="L56" s="29"/>
      <c r="M56" s="115"/>
      <c r="N56" s="115"/>
      <c r="O56" s="115"/>
      <c r="P56" s="115"/>
      <c r="Q56" s="115"/>
      <c r="R56" s="115"/>
      <c r="S56" s="115"/>
    </row>
    <row r="57" spans="1:33" ht="36" customHeight="1" x14ac:dyDescent="0.2">
      <c r="A57" s="125"/>
      <c r="B57" s="115"/>
      <c r="C57" s="115"/>
      <c r="D57" s="115"/>
      <c r="E57" s="115"/>
      <c r="F57" s="115"/>
      <c r="G57" s="115"/>
      <c r="H57" s="115"/>
      <c r="I57" s="115"/>
      <c r="J57" s="4"/>
      <c r="K57" s="4"/>
      <c r="L57" s="29"/>
      <c r="M57" s="115"/>
      <c r="N57" s="115"/>
      <c r="O57" s="115"/>
      <c r="P57" s="115"/>
      <c r="Q57" s="115"/>
      <c r="R57" s="115"/>
      <c r="S57" s="115"/>
    </row>
    <row r="58" spans="1:33" ht="36" customHeight="1" x14ac:dyDescent="0.2">
      <c r="A58" s="125"/>
      <c r="B58" s="115"/>
      <c r="C58" s="115"/>
      <c r="D58" s="115"/>
      <c r="E58" s="115"/>
      <c r="F58" s="115"/>
      <c r="G58" s="115"/>
      <c r="H58" s="115"/>
      <c r="I58" s="115"/>
      <c r="J58" s="4"/>
      <c r="K58" s="4"/>
      <c r="L58" s="29"/>
      <c r="M58" s="115"/>
      <c r="N58" s="115"/>
      <c r="O58" s="115"/>
      <c r="P58" s="115"/>
      <c r="Q58" s="115"/>
      <c r="R58" s="115"/>
      <c r="S58" s="115"/>
    </row>
    <row r="59" spans="1:33" ht="36" customHeight="1" x14ac:dyDescent="0.2">
      <c r="A59" s="125"/>
      <c r="B59" s="115"/>
      <c r="C59" s="115"/>
      <c r="D59" s="115"/>
      <c r="E59" s="115"/>
      <c r="F59" s="115"/>
      <c r="G59" s="115"/>
      <c r="H59" s="115"/>
      <c r="I59" s="115"/>
      <c r="J59" s="4"/>
      <c r="K59" s="4"/>
      <c r="L59" s="29"/>
      <c r="M59" s="115"/>
      <c r="N59" s="115"/>
      <c r="O59" s="115"/>
      <c r="P59" s="115"/>
      <c r="Q59" s="115"/>
      <c r="R59" s="115"/>
      <c r="S59" s="115"/>
    </row>
    <row r="60" spans="1:33" ht="36" customHeight="1" x14ac:dyDescent="0.2">
      <c r="A60" s="125"/>
      <c r="B60" s="115"/>
      <c r="C60" s="115"/>
      <c r="D60" s="115"/>
      <c r="E60" s="115"/>
      <c r="F60" s="115"/>
      <c r="G60" s="115"/>
      <c r="H60" s="115"/>
      <c r="I60" s="115"/>
      <c r="J60" s="4"/>
      <c r="K60" s="4"/>
      <c r="L60" s="29"/>
      <c r="M60" s="115"/>
      <c r="N60" s="115"/>
      <c r="O60" s="115"/>
      <c r="P60" s="115"/>
      <c r="Q60" s="115"/>
      <c r="R60" s="115"/>
      <c r="S60" s="115"/>
    </row>
    <row r="61" spans="1:33" ht="29.25" customHeight="1" x14ac:dyDescent="0.2"/>
    <row r="62" spans="1:33" ht="29.25" customHeight="1" x14ac:dyDescent="0.2"/>
    <row r="63" spans="1:33" ht="29.25" customHeight="1" x14ac:dyDescent="0.2">
      <c r="A63" s="125" t="s">
        <v>202</v>
      </c>
      <c r="B63" s="115" t="e" vm="9">
        <v>#VALUE!</v>
      </c>
      <c r="C63" s="115"/>
      <c r="D63" s="115"/>
      <c r="E63" s="115"/>
      <c r="F63" s="115" t="e" vm="10">
        <v>#VALUE!</v>
      </c>
      <c r="G63" s="115"/>
      <c r="H63" s="115"/>
      <c r="I63" s="115"/>
      <c r="J63" s="115" t="e" vm="11">
        <v>#VALUE!</v>
      </c>
      <c r="K63" s="115"/>
      <c r="L63" s="115"/>
      <c r="M63" s="115"/>
      <c r="O63" s="148" t="s">
        <v>608</v>
      </c>
      <c r="P63" s="149"/>
      <c r="Q63" s="149"/>
      <c r="R63" s="150"/>
      <c r="U63" s="93" t="s">
        <v>617</v>
      </c>
      <c r="V63" s="93"/>
      <c r="W63" s="93" t="s">
        <v>628</v>
      </c>
      <c r="X63" s="93"/>
      <c r="Y63" s="93" t="s">
        <v>629</v>
      </c>
      <c r="Z63" s="93"/>
    </row>
    <row r="64" spans="1:33" ht="29.25" customHeight="1" x14ac:dyDescent="0.2">
      <c r="A64" s="125"/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O64" s="151" t="s">
        <v>609</v>
      </c>
      <c r="P64" s="152"/>
      <c r="Q64" s="152"/>
      <c r="R64" s="153"/>
      <c r="U64" s="93" t="s">
        <v>613</v>
      </c>
      <c r="V64" s="93"/>
      <c r="W64" s="93" t="s">
        <v>615</v>
      </c>
      <c r="X64" s="93"/>
      <c r="Y64" s="93">
        <v>0</v>
      </c>
      <c r="Z64" s="93"/>
    </row>
    <row r="65" spans="1:26" ht="29.25" customHeight="1" x14ac:dyDescent="0.2">
      <c r="A65" s="125"/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O65" s="151" t="s">
        <v>610</v>
      </c>
      <c r="P65" s="152"/>
      <c r="Q65" s="152"/>
      <c r="R65" s="153"/>
      <c r="U65" s="93" t="s">
        <v>614</v>
      </c>
      <c r="V65" s="93"/>
      <c r="W65" s="93" t="s">
        <v>616</v>
      </c>
      <c r="X65" s="93"/>
      <c r="Y65" s="95">
        <v>1</v>
      </c>
      <c r="Z65" s="96"/>
    </row>
    <row r="66" spans="1:26" ht="29.25" customHeight="1" x14ac:dyDescent="0.2">
      <c r="A66" s="125"/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O66" s="151" t="s">
        <v>611</v>
      </c>
      <c r="P66" s="152"/>
      <c r="Q66" s="152"/>
      <c r="R66" s="153"/>
      <c r="U66" s="94" t="s">
        <v>618</v>
      </c>
      <c r="V66" s="94"/>
      <c r="W66" s="93" t="s">
        <v>623</v>
      </c>
      <c r="X66" s="93"/>
      <c r="Y66" s="97"/>
      <c r="Z66" s="98"/>
    </row>
    <row r="67" spans="1:26" ht="29.25" customHeight="1" x14ac:dyDescent="0.2">
      <c r="A67" s="125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O67" s="154" t="s">
        <v>612</v>
      </c>
      <c r="P67" s="155"/>
      <c r="Q67" s="155"/>
      <c r="R67" s="156"/>
      <c r="U67" s="94" t="s">
        <v>619</v>
      </c>
      <c r="V67" s="94"/>
      <c r="W67" s="93" t="s">
        <v>624</v>
      </c>
      <c r="X67" s="93"/>
      <c r="Y67" s="93">
        <v>2</v>
      </c>
      <c r="Z67" s="93"/>
    </row>
    <row r="68" spans="1:26" ht="29.25" customHeight="1" x14ac:dyDescent="0.2">
      <c r="A68" s="125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U68" s="94" t="s">
        <v>620</v>
      </c>
      <c r="V68" s="94"/>
      <c r="W68" s="93" t="s">
        <v>625</v>
      </c>
      <c r="X68" s="93"/>
      <c r="Y68" s="93">
        <v>3</v>
      </c>
      <c r="Z68" s="93"/>
    </row>
    <row r="69" spans="1:26" ht="29.25" customHeight="1" x14ac:dyDescent="0.2">
      <c r="A69" s="125"/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U69" s="94" t="s">
        <v>621</v>
      </c>
      <c r="V69" s="94"/>
      <c r="W69" s="93" t="s">
        <v>626</v>
      </c>
      <c r="X69" s="93"/>
      <c r="Y69" s="93">
        <v>4</v>
      </c>
      <c r="Z69" s="93"/>
    </row>
    <row r="70" spans="1:26" ht="29.25" customHeight="1" x14ac:dyDescent="0.2">
      <c r="A70" s="125"/>
      <c r="B70" s="5" t="s">
        <v>211</v>
      </c>
      <c r="C70" s="4" t="s">
        <v>212</v>
      </c>
      <c r="D70" s="29" t="s">
        <v>215</v>
      </c>
      <c r="E70" s="4"/>
      <c r="F70" s="5" t="s">
        <v>209</v>
      </c>
      <c r="G70" s="4" t="s">
        <v>207</v>
      </c>
      <c r="H70" s="5" t="s">
        <v>208</v>
      </c>
      <c r="I70" s="4" t="s">
        <v>210</v>
      </c>
      <c r="J70" s="5" t="s">
        <v>203</v>
      </c>
      <c r="K70" s="4" t="s">
        <v>204</v>
      </c>
      <c r="L70" s="5" t="s">
        <v>205</v>
      </c>
      <c r="M70" s="4" t="s">
        <v>206</v>
      </c>
      <c r="U70" s="94" t="s">
        <v>622</v>
      </c>
      <c r="V70" s="94"/>
      <c r="W70" s="93" t="s">
        <v>627</v>
      </c>
      <c r="X70" s="93"/>
      <c r="Y70" s="93">
        <v>5</v>
      </c>
      <c r="Z70" s="93"/>
    </row>
    <row r="71" spans="1:26" ht="26.25" customHeight="1" x14ac:dyDescent="0.2">
      <c r="U71" s="93" t="s">
        <v>630</v>
      </c>
      <c r="V71" s="93"/>
      <c r="W71" s="93" t="s">
        <v>631</v>
      </c>
      <c r="X71" s="93"/>
      <c r="Y71" s="93">
        <v>6</v>
      </c>
      <c r="Z71" s="93"/>
    </row>
    <row r="72" spans="1:26" ht="26.25" customHeight="1" x14ac:dyDescent="0.2"/>
    <row r="73" spans="1:26" ht="26.25" customHeight="1" x14ac:dyDescent="0.2"/>
    <row r="74" spans="1:26" x14ac:dyDescent="0.2">
      <c r="A74" s="125" t="s">
        <v>213</v>
      </c>
      <c r="B74" s="115" t="e" vm="12">
        <v>#VALUE!</v>
      </c>
      <c r="C74" s="115"/>
      <c r="D74" s="115"/>
      <c r="E74" s="115"/>
      <c r="F74" s="115"/>
      <c r="G74" s="115"/>
      <c r="H74" s="4"/>
      <c r="I74" s="4"/>
    </row>
    <row r="75" spans="1:26" x14ac:dyDescent="0.2">
      <c r="A75" s="125"/>
      <c r="B75" s="115"/>
      <c r="C75" s="115"/>
      <c r="D75" s="115"/>
      <c r="E75" s="115"/>
      <c r="F75" s="115"/>
      <c r="G75" s="115"/>
      <c r="H75" s="5" t="s">
        <v>214</v>
      </c>
      <c r="I75" s="4" t="s">
        <v>212</v>
      </c>
    </row>
    <row r="76" spans="1:26" x14ac:dyDescent="0.2">
      <c r="A76" s="125"/>
      <c r="B76" s="115"/>
      <c r="C76" s="115"/>
      <c r="D76" s="115"/>
      <c r="E76" s="115"/>
      <c r="F76" s="115"/>
      <c r="G76" s="115"/>
      <c r="H76" s="27"/>
      <c r="I76" s="27"/>
    </row>
    <row r="77" spans="1:26" ht="16.5" customHeight="1" x14ac:dyDescent="0.2">
      <c r="A77" s="125"/>
      <c r="B77" s="115"/>
      <c r="C77" s="115"/>
      <c r="D77" s="115"/>
      <c r="E77" s="115"/>
      <c r="F77" s="115"/>
      <c r="G77" s="115"/>
      <c r="H77" s="124" t="s">
        <v>216</v>
      </c>
      <c r="I77" s="124"/>
      <c r="J77" s="124"/>
    </row>
    <row r="78" spans="1:26" x14ac:dyDescent="0.2">
      <c r="A78" s="125"/>
      <c r="B78" s="115"/>
      <c r="C78" s="115"/>
      <c r="D78" s="115"/>
      <c r="E78" s="115"/>
      <c r="F78" s="115"/>
      <c r="G78" s="115"/>
      <c r="H78" s="124"/>
      <c r="I78" s="124"/>
      <c r="J78" s="124"/>
    </row>
    <row r="79" spans="1:26" x14ac:dyDescent="0.2">
      <c r="A79" s="125"/>
      <c r="B79" s="115"/>
      <c r="C79" s="115"/>
      <c r="D79" s="115"/>
      <c r="E79" s="115"/>
      <c r="F79" s="115"/>
      <c r="G79" s="115"/>
      <c r="H79" s="124"/>
      <c r="I79" s="124"/>
      <c r="J79" s="124"/>
    </row>
    <row r="80" spans="1:26" x14ac:dyDescent="0.2">
      <c r="A80" s="125"/>
      <c r="B80" s="115"/>
      <c r="C80" s="115"/>
      <c r="D80" s="115"/>
      <c r="E80" s="115"/>
      <c r="F80" s="115"/>
      <c r="G80" s="115"/>
      <c r="H80" s="124"/>
      <c r="I80" s="124"/>
      <c r="J80" s="124"/>
    </row>
    <row r="81" spans="1:35" x14ac:dyDescent="0.2">
      <c r="A81" s="125"/>
      <c r="B81" s="115"/>
      <c r="C81" s="115"/>
      <c r="D81" s="115"/>
      <c r="E81" s="115"/>
      <c r="F81" s="115"/>
      <c r="G81" s="115"/>
      <c r="H81" s="124"/>
      <c r="I81" s="124"/>
      <c r="J81" s="124"/>
    </row>
    <row r="82" spans="1:35" x14ac:dyDescent="0.2">
      <c r="A82" s="125"/>
      <c r="B82" s="115"/>
      <c r="C82" s="115"/>
      <c r="D82" s="115"/>
      <c r="E82" s="115"/>
      <c r="F82" s="115"/>
      <c r="G82" s="115"/>
      <c r="H82" s="124"/>
      <c r="I82" s="124"/>
      <c r="J82" s="124"/>
    </row>
    <row r="83" spans="1:35" x14ac:dyDescent="0.2">
      <c r="A83" s="125"/>
      <c r="B83" s="115"/>
      <c r="C83" s="115"/>
      <c r="D83" s="115"/>
      <c r="E83" s="115"/>
      <c r="F83" s="115"/>
      <c r="G83" s="115"/>
      <c r="H83" s="124"/>
      <c r="I83" s="124"/>
      <c r="J83" s="124"/>
    </row>
    <row r="84" spans="1:35" ht="23.25" customHeight="1" x14ac:dyDescent="0.2"/>
    <row r="85" spans="1:35" ht="23.25" customHeight="1" x14ac:dyDescent="0.2"/>
    <row r="86" spans="1:35" x14ac:dyDescent="0.2">
      <c r="A86" s="125" t="s">
        <v>217</v>
      </c>
      <c r="B86" s="115" t="e" vm="13">
        <v>#VALUE!</v>
      </c>
      <c r="C86" s="115"/>
      <c r="D86" s="115"/>
      <c r="E86" s="115"/>
      <c r="F86" s="115"/>
      <c r="G86" s="115"/>
      <c r="H86" s="4" t="s">
        <v>202</v>
      </c>
      <c r="I86" s="4" t="s">
        <v>224</v>
      </c>
      <c r="K86" s="145" t="s">
        <v>281</v>
      </c>
      <c r="L86" s="145"/>
      <c r="M86" s="145"/>
      <c r="N86" s="145"/>
      <c r="O86" s="132" t="s">
        <v>282</v>
      </c>
      <c r="P86" s="132"/>
      <c r="Q86" s="132"/>
      <c r="R86" s="132"/>
      <c r="S86" s="132"/>
      <c r="U86" s="115" t="e" vm="14">
        <v>#VALUE!</v>
      </c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</row>
    <row r="87" spans="1:35" ht="16.5" customHeight="1" x14ac:dyDescent="0.2">
      <c r="A87" s="125"/>
      <c r="B87" s="115"/>
      <c r="C87" s="115"/>
      <c r="D87" s="115"/>
      <c r="E87" s="115"/>
      <c r="F87" s="115"/>
      <c r="G87" s="115"/>
      <c r="H87" s="4">
        <v>0</v>
      </c>
      <c r="I87" s="4">
        <v>256</v>
      </c>
      <c r="K87" s="145"/>
      <c r="L87" s="145"/>
      <c r="M87" s="145"/>
      <c r="N87" s="145"/>
      <c r="O87" s="146" t="s">
        <v>283</v>
      </c>
      <c r="P87" s="146"/>
      <c r="Q87" s="146"/>
      <c r="R87" s="146"/>
      <c r="S87" s="146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</row>
    <row r="88" spans="1:35" x14ac:dyDescent="0.2">
      <c r="A88" s="125"/>
      <c r="B88" s="115"/>
      <c r="C88" s="115"/>
      <c r="D88" s="115"/>
      <c r="E88" s="115"/>
      <c r="F88" s="115"/>
      <c r="G88" s="115"/>
      <c r="H88" s="4">
        <v>1</v>
      </c>
      <c r="I88" s="4">
        <v>512</v>
      </c>
      <c r="K88" s="145"/>
      <c r="L88" s="145"/>
      <c r="M88" s="145"/>
      <c r="N88" s="145"/>
      <c r="O88" s="146"/>
      <c r="P88" s="146"/>
      <c r="Q88" s="146"/>
      <c r="R88" s="146"/>
      <c r="S88" s="146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</row>
    <row r="89" spans="1:35" x14ac:dyDescent="0.2">
      <c r="A89" s="125"/>
      <c r="B89" s="115"/>
      <c r="C89" s="115"/>
      <c r="D89" s="115"/>
      <c r="E89" s="115"/>
      <c r="F89" s="115"/>
      <c r="G89" s="115"/>
      <c r="H89" s="4">
        <v>2</v>
      </c>
      <c r="I89" s="4">
        <v>768</v>
      </c>
      <c r="K89" s="145"/>
      <c r="L89" s="145"/>
      <c r="M89" s="145"/>
      <c r="N89" s="145"/>
      <c r="O89" s="146"/>
      <c r="P89" s="146"/>
      <c r="Q89" s="146"/>
      <c r="R89" s="146"/>
      <c r="S89" s="146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</row>
    <row r="90" spans="1:35" x14ac:dyDescent="0.2">
      <c r="A90" s="125"/>
      <c r="B90" s="115"/>
      <c r="C90" s="115"/>
      <c r="D90" s="115"/>
      <c r="E90" s="115"/>
      <c r="F90" s="115"/>
      <c r="G90" s="115"/>
      <c r="H90" s="4">
        <v>3</v>
      </c>
      <c r="I90" s="4">
        <v>1024</v>
      </c>
      <c r="K90" s="145"/>
      <c r="L90" s="145"/>
      <c r="M90" s="145"/>
      <c r="N90" s="145"/>
      <c r="O90" s="146"/>
      <c r="P90" s="146"/>
      <c r="Q90" s="146"/>
      <c r="R90" s="146"/>
      <c r="S90" s="146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</row>
    <row r="91" spans="1:35" x14ac:dyDescent="0.2">
      <c r="A91" s="125"/>
      <c r="B91" s="115"/>
      <c r="C91" s="115"/>
      <c r="D91" s="115"/>
      <c r="E91" s="115"/>
      <c r="F91" s="115"/>
      <c r="G91" s="115"/>
      <c r="H91" s="4">
        <v>4</v>
      </c>
      <c r="I91" s="4">
        <v>1280</v>
      </c>
      <c r="K91" s="115" t="s">
        <v>269</v>
      </c>
      <c r="L91" s="115"/>
      <c r="M91" s="115"/>
      <c r="N91" s="115"/>
      <c r="O91" s="146"/>
      <c r="P91" s="146"/>
      <c r="Q91" s="146"/>
      <c r="R91" s="146"/>
      <c r="S91" s="146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</row>
    <row r="92" spans="1:35" x14ac:dyDescent="0.2">
      <c r="A92" s="125"/>
      <c r="B92" s="115"/>
      <c r="C92" s="115"/>
      <c r="D92" s="115"/>
      <c r="E92" s="115"/>
      <c r="F92" s="115"/>
      <c r="G92" s="115"/>
      <c r="H92" s="4">
        <v>5</v>
      </c>
      <c r="I92" s="4">
        <v>1536</v>
      </c>
      <c r="K92" s="129" t="s">
        <v>270</v>
      </c>
      <c r="L92" s="129"/>
      <c r="M92" s="129"/>
      <c r="N92" s="129"/>
      <c r="O92" s="146"/>
      <c r="P92" s="146"/>
      <c r="Q92" s="146"/>
      <c r="R92" s="146"/>
      <c r="S92" s="146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</row>
    <row r="93" spans="1:35" x14ac:dyDescent="0.2">
      <c r="A93" s="125"/>
      <c r="B93" s="115"/>
      <c r="C93" s="115"/>
      <c r="D93" s="115"/>
      <c r="E93" s="115"/>
      <c r="F93" s="115"/>
      <c r="G93" s="115"/>
      <c r="H93" s="4">
        <v>6</v>
      </c>
      <c r="I93" s="4">
        <v>1792</v>
      </c>
      <c r="K93" s="129"/>
      <c r="L93" s="129"/>
      <c r="M93" s="129"/>
      <c r="N93" s="129"/>
      <c r="O93" s="146"/>
      <c r="P93" s="146"/>
      <c r="Q93" s="146"/>
      <c r="R93" s="146"/>
      <c r="S93" s="146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</row>
    <row r="94" spans="1:35" ht="16.5" customHeight="1" x14ac:dyDescent="0.2">
      <c r="A94" s="125"/>
      <c r="B94" s="115"/>
      <c r="C94" s="115"/>
      <c r="D94" s="115"/>
      <c r="E94" s="115"/>
      <c r="F94" s="115"/>
      <c r="G94" s="115"/>
      <c r="H94" s="4">
        <v>7</v>
      </c>
      <c r="I94" s="4">
        <v>2048</v>
      </c>
      <c r="K94" s="129"/>
      <c r="L94" s="129"/>
      <c r="M94" s="129"/>
      <c r="N94" s="129"/>
      <c r="O94" s="146"/>
      <c r="P94" s="146"/>
      <c r="Q94" s="146"/>
      <c r="R94" s="146"/>
      <c r="S94" s="146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</row>
    <row r="95" spans="1:35" x14ac:dyDescent="0.2">
      <c r="A95" s="125"/>
      <c r="B95" s="115"/>
      <c r="C95" s="115"/>
      <c r="D95" s="115"/>
      <c r="E95" s="115"/>
      <c r="F95" s="115"/>
      <c r="G95" s="115"/>
      <c r="H95" s="4">
        <v>8</v>
      </c>
      <c r="I95" s="4">
        <v>2304</v>
      </c>
      <c r="K95" s="129"/>
      <c r="L95" s="129"/>
      <c r="M95" s="129"/>
      <c r="N95" s="129"/>
      <c r="O95" s="146"/>
      <c r="P95" s="146"/>
      <c r="Q95" s="146"/>
      <c r="R95" s="146"/>
      <c r="S95" s="146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</row>
    <row r="96" spans="1:35" ht="16.5" customHeight="1" x14ac:dyDescent="0.2">
      <c r="A96" s="125"/>
      <c r="B96" s="115"/>
      <c r="C96" s="115"/>
      <c r="D96" s="115"/>
      <c r="E96" s="115"/>
      <c r="F96" s="115"/>
      <c r="G96" s="115"/>
      <c r="H96" s="4">
        <v>9</v>
      </c>
      <c r="I96" s="4">
        <v>2560</v>
      </c>
      <c r="K96" s="4" t="s">
        <v>271</v>
      </c>
      <c r="L96" s="115" t="s">
        <v>272</v>
      </c>
      <c r="M96" s="115"/>
      <c r="N96" s="115"/>
      <c r="O96" s="146"/>
      <c r="P96" s="146"/>
      <c r="Q96" s="146"/>
      <c r="R96" s="146"/>
      <c r="S96" s="146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</row>
    <row r="97" spans="1:35" x14ac:dyDescent="0.2">
      <c r="A97" s="125"/>
      <c r="B97" s="115"/>
      <c r="C97" s="115"/>
      <c r="D97" s="115"/>
      <c r="E97" s="115"/>
      <c r="F97" s="115"/>
      <c r="G97" s="115"/>
      <c r="H97" s="4" t="s">
        <v>218</v>
      </c>
      <c r="I97" s="4">
        <v>2816</v>
      </c>
      <c r="K97" s="4" t="s">
        <v>273</v>
      </c>
      <c r="L97" s="115" t="s">
        <v>274</v>
      </c>
      <c r="M97" s="115"/>
      <c r="N97" s="115"/>
      <c r="O97" s="146"/>
      <c r="P97" s="146"/>
      <c r="Q97" s="146"/>
      <c r="R97" s="146"/>
      <c r="S97" s="146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</row>
    <row r="98" spans="1:35" x14ac:dyDescent="0.2">
      <c r="A98" s="125"/>
      <c r="B98" s="115"/>
      <c r="C98" s="115"/>
      <c r="D98" s="115"/>
      <c r="E98" s="115"/>
      <c r="F98" s="115"/>
      <c r="G98" s="115"/>
      <c r="H98" s="4" t="s">
        <v>219</v>
      </c>
      <c r="I98" s="4">
        <v>3072</v>
      </c>
      <c r="K98" s="130" t="s">
        <v>275</v>
      </c>
      <c r="L98" s="130"/>
      <c r="M98" s="130"/>
      <c r="N98" s="130"/>
      <c r="O98" s="147" t="s">
        <v>284</v>
      </c>
      <c r="P98" s="147"/>
      <c r="Q98" s="147"/>
      <c r="R98" s="147"/>
      <c r="S98" s="147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</row>
    <row r="99" spans="1:35" x14ac:dyDescent="0.2">
      <c r="A99" s="125"/>
      <c r="B99" s="115"/>
      <c r="C99" s="115"/>
      <c r="D99" s="115"/>
      <c r="E99" s="115"/>
      <c r="F99" s="115"/>
      <c r="G99" s="115"/>
      <c r="H99" s="4" t="s">
        <v>220</v>
      </c>
      <c r="I99" s="4">
        <v>3328</v>
      </c>
      <c r="K99" s="130"/>
      <c r="L99" s="130"/>
      <c r="M99" s="130"/>
      <c r="N99" s="130"/>
      <c r="O99" s="147"/>
      <c r="P99" s="147"/>
      <c r="Q99" s="147"/>
      <c r="R99" s="147"/>
      <c r="S99" s="147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</row>
    <row r="100" spans="1:35" x14ac:dyDescent="0.2">
      <c r="A100" s="125"/>
      <c r="B100" s="115"/>
      <c r="C100" s="115"/>
      <c r="D100" s="115"/>
      <c r="E100" s="115"/>
      <c r="F100" s="115"/>
      <c r="G100" s="115"/>
      <c r="H100" s="4" t="s">
        <v>221</v>
      </c>
      <c r="I100" s="4">
        <v>3584</v>
      </c>
      <c r="K100" s="144" t="s">
        <v>276</v>
      </c>
      <c r="L100" s="144"/>
      <c r="M100" s="144"/>
      <c r="N100" s="144"/>
      <c r="O100" s="147"/>
      <c r="P100" s="147"/>
      <c r="Q100" s="147"/>
      <c r="R100" s="147"/>
      <c r="S100" s="147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</row>
    <row r="101" spans="1:35" x14ac:dyDescent="0.2">
      <c r="A101" s="125"/>
      <c r="B101" s="115"/>
      <c r="C101" s="115"/>
      <c r="D101" s="115"/>
      <c r="E101" s="115"/>
      <c r="F101" s="115"/>
      <c r="G101" s="115"/>
      <c r="H101" s="4" t="s">
        <v>222</v>
      </c>
      <c r="I101" s="4">
        <v>3840</v>
      </c>
      <c r="K101" s="144"/>
      <c r="L101" s="144"/>
      <c r="M101" s="144"/>
      <c r="N101" s="144"/>
      <c r="O101" s="131" t="s">
        <v>285</v>
      </c>
      <c r="P101" s="131"/>
      <c r="Q101" s="131"/>
      <c r="R101" s="131"/>
      <c r="S101" s="131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</row>
    <row r="102" spans="1:35" x14ac:dyDescent="0.2">
      <c r="A102" s="125"/>
      <c r="B102" s="115"/>
      <c r="C102" s="115"/>
      <c r="D102" s="115"/>
      <c r="E102" s="115"/>
      <c r="F102" s="115"/>
      <c r="G102" s="115"/>
      <c r="H102" s="4" t="s">
        <v>223</v>
      </c>
      <c r="I102" s="4">
        <v>4095</v>
      </c>
      <c r="K102" s="144"/>
      <c r="L102" s="144"/>
      <c r="M102" s="144"/>
      <c r="N102" s="144"/>
      <c r="O102" s="131"/>
      <c r="P102" s="131"/>
      <c r="Q102" s="131"/>
      <c r="R102" s="131"/>
      <c r="S102" s="131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</row>
    <row r="103" spans="1:35" ht="21.75" customHeight="1" x14ac:dyDescent="0.2"/>
    <row r="104" spans="1:35" ht="21.75" customHeight="1" x14ac:dyDescent="0.2"/>
    <row r="105" spans="1:35" ht="16.5" customHeight="1" x14ac:dyDescent="0.2">
      <c r="A105" s="125" t="s">
        <v>661</v>
      </c>
      <c r="B105" s="125" t="e" vm="15">
        <v>#VALUE!</v>
      </c>
      <c r="C105" s="125"/>
      <c r="D105" s="125"/>
      <c r="E105" s="125"/>
      <c r="F105" s="125"/>
      <c r="G105" s="125"/>
      <c r="H105" s="125"/>
      <c r="I105" s="125"/>
      <c r="K105" s="4" t="s">
        <v>667</v>
      </c>
      <c r="L105" s="4" t="s">
        <v>669</v>
      </c>
      <c r="M105" s="4" t="s">
        <v>670</v>
      </c>
      <c r="N105" s="4" t="s">
        <v>671</v>
      </c>
      <c r="O105" s="4" t="s">
        <v>672</v>
      </c>
      <c r="P105" s="4" t="s">
        <v>673</v>
      </c>
      <c r="Q105" s="4" t="s">
        <v>674</v>
      </c>
      <c r="R105" s="4" t="s">
        <v>675</v>
      </c>
      <c r="S105" s="4" t="s">
        <v>676</v>
      </c>
    </row>
    <row r="106" spans="1:35" ht="16.5" customHeight="1" x14ac:dyDescent="0.2">
      <c r="A106" s="125"/>
      <c r="B106" s="125"/>
      <c r="C106" s="125"/>
      <c r="D106" s="125"/>
      <c r="E106" s="125"/>
      <c r="F106" s="125"/>
      <c r="G106" s="125"/>
      <c r="H106" s="125"/>
      <c r="I106" s="125"/>
      <c r="K106" s="91" t="s">
        <v>668</v>
      </c>
      <c r="L106" s="91" t="s">
        <v>677</v>
      </c>
      <c r="M106" s="91" t="s">
        <v>678</v>
      </c>
      <c r="N106" s="91" t="s">
        <v>679</v>
      </c>
      <c r="O106" s="91" t="s">
        <v>680</v>
      </c>
      <c r="P106" s="91" t="s">
        <v>681</v>
      </c>
      <c r="Q106" s="190" t="s">
        <v>682</v>
      </c>
      <c r="R106" s="191"/>
      <c r="S106" s="192"/>
    </row>
    <row r="107" spans="1:35" x14ac:dyDescent="0.2">
      <c r="A107" s="125"/>
      <c r="B107" s="125"/>
      <c r="C107" s="125"/>
      <c r="D107" s="125"/>
      <c r="E107" s="125"/>
      <c r="F107" s="125"/>
      <c r="G107" s="125"/>
      <c r="H107" s="125"/>
      <c r="I107" s="125"/>
    </row>
    <row r="108" spans="1:35" x14ac:dyDescent="0.2">
      <c r="A108" s="125"/>
      <c r="B108" s="125"/>
      <c r="C108" s="125"/>
      <c r="D108" s="125"/>
      <c r="E108" s="125"/>
      <c r="F108" s="125"/>
      <c r="G108" s="125"/>
      <c r="H108" s="125"/>
      <c r="I108" s="125"/>
      <c r="K108" s="91" t="s">
        <v>677</v>
      </c>
      <c r="L108" s="115" t="s">
        <v>683</v>
      </c>
      <c r="M108" s="115"/>
      <c r="N108" s="115" t="s">
        <v>684</v>
      </c>
      <c r="O108" s="115"/>
      <c r="P108" s="115"/>
      <c r="Q108" s="115"/>
      <c r="R108" s="115"/>
      <c r="S108" s="115"/>
    </row>
    <row r="109" spans="1:35" x14ac:dyDescent="0.2">
      <c r="A109" s="125"/>
      <c r="B109" s="125"/>
      <c r="C109" s="125"/>
      <c r="D109" s="125"/>
      <c r="E109" s="125"/>
      <c r="F109" s="125"/>
      <c r="G109" s="125"/>
      <c r="H109" s="125"/>
      <c r="I109" s="125"/>
      <c r="K109" s="91" t="s">
        <v>679</v>
      </c>
      <c r="L109" s="115" t="s">
        <v>685</v>
      </c>
      <c r="M109" s="115"/>
      <c r="N109" s="115" t="s">
        <v>686</v>
      </c>
      <c r="O109" s="115"/>
      <c r="P109" s="115"/>
      <c r="Q109" s="115" t="s">
        <v>687</v>
      </c>
      <c r="R109" s="115"/>
      <c r="S109" s="115"/>
    </row>
    <row r="110" spans="1:35" ht="16.5" customHeight="1" x14ac:dyDescent="0.2">
      <c r="A110" s="125"/>
      <c r="B110" s="125"/>
      <c r="C110" s="125"/>
      <c r="D110" s="125"/>
      <c r="E110" s="125"/>
      <c r="F110" s="125"/>
      <c r="G110" s="125"/>
      <c r="H110" s="125"/>
      <c r="I110" s="125"/>
      <c r="K110" s="91" t="s">
        <v>680</v>
      </c>
      <c r="L110" s="115" t="s">
        <v>688</v>
      </c>
      <c r="M110" s="115"/>
      <c r="N110" s="115" t="s">
        <v>686</v>
      </c>
      <c r="O110" s="115"/>
      <c r="P110" s="115"/>
      <c r="Q110" s="195" t="s">
        <v>689</v>
      </c>
      <c r="R110" s="195"/>
      <c r="S110" s="195"/>
      <c r="T110" s="78"/>
    </row>
    <row r="111" spans="1:35" x14ac:dyDescent="0.2">
      <c r="A111" s="125"/>
      <c r="B111" s="125"/>
      <c r="C111" s="125"/>
      <c r="D111" s="125"/>
      <c r="E111" s="125"/>
      <c r="F111" s="125"/>
      <c r="G111" s="125"/>
      <c r="H111" s="125"/>
      <c r="I111" s="125"/>
      <c r="K111" s="91" t="s">
        <v>681</v>
      </c>
      <c r="L111" s="194" t="s">
        <v>690</v>
      </c>
      <c r="M111" s="194"/>
      <c r="N111" s="115" t="s">
        <v>691</v>
      </c>
      <c r="O111" s="115"/>
      <c r="P111" s="115"/>
      <c r="Q111" s="115" t="s">
        <v>692</v>
      </c>
      <c r="R111" s="115"/>
      <c r="S111" s="115"/>
    </row>
    <row r="112" spans="1:35" x14ac:dyDescent="0.2">
      <c r="A112" s="125"/>
      <c r="B112" s="125"/>
      <c r="C112" s="125"/>
      <c r="D112" s="125"/>
      <c r="E112" s="125"/>
      <c r="F112" s="125"/>
      <c r="G112" s="125"/>
      <c r="H112" s="125"/>
      <c r="I112" s="125"/>
      <c r="K112" s="193" t="s">
        <v>682</v>
      </c>
      <c r="L112" s="194"/>
      <c r="M112" s="194"/>
      <c r="N112" s="115" t="s">
        <v>693</v>
      </c>
      <c r="O112" s="115"/>
      <c r="P112" s="115"/>
      <c r="Q112" s="115"/>
      <c r="R112" s="115"/>
      <c r="S112" s="115"/>
    </row>
    <row r="113" spans="1:21" x14ac:dyDescent="0.2">
      <c r="A113" s="125"/>
      <c r="B113" s="125"/>
      <c r="C113" s="125"/>
      <c r="D113" s="125"/>
      <c r="E113" s="125"/>
      <c r="F113" s="125"/>
      <c r="G113" s="125"/>
      <c r="H113" s="125"/>
      <c r="I113" s="125"/>
      <c r="K113" s="88"/>
    </row>
    <row r="114" spans="1:21" x14ac:dyDescent="0.2">
      <c r="A114" s="125"/>
      <c r="B114" s="125"/>
      <c r="C114" s="125"/>
      <c r="D114" s="125"/>
      <c r="E114" s="125"/>
      <c r="F114" s="125"/>
      <c r="G114" s="125"/>
      <c r="H114" s="125"/>
      <c r="I114" s="125"/>
    </row>
    <row r="115" spans="1:21" x14ac:dyDescent="0.2">
      <c r="A115" s="125"/>
      <c r="B115" s="125"/>
      <c r="C115" s="125"/>
      <c r="D115" s="125"/>
      <c r="E115" s="125"/>
      <c r="F115" s="125"/>
      <c r="G115" s="125"/>
      <c r="H115" s="125"/>
      <c r="I115" s="125"/>
      <c r="K115" s="115" t="s">
        <v>662</v>
      </c>
      <c r="L115" s="115"/>
      <c r="M115" s="4" t="s">
        <v>663</v>
      </c>
      <c r="N115" s="4" t="s">
        <v>664</v>
      </c>
    </row>
    <row r="116" spans="1:21" x14ac:dyDescent="0.2">
      <c r="A116" s="125"/>
      <c r="B116" s="125"/>
      <c r="C116" s="125"/>
      <c r="D116" s="125"/>
      <c r="E116" s="125"/>
      <c r="F116" s="125"/>
      <c r="G116" s="125"/>
      <c r="H116" s="125"/>
      <c r="I116" s="125"/>
      <c r="K116" s="186">
        <f>(12*32768*2^(M116+1))/N116</f>
        <v>0.56888888888888889</v>
      </c>
      <c r="L116" s="186"/>
      <c r="M116" s="7">
        <v>4</v>
      </c>
      <c r="N116" s="7">
        <v>22118400</v>
      </c>
    </row>
    <row r="117" spans="1:21" ht="16.5" customHeight="1" x14ac:dyDescent="0.2">
      <c r="A117" s="90"/>
      <c r="B117" s="90"/>
      <c r="C117" s="90"/>
      <c r="D117" s="90"/>
      <c r="E117" s="90"/>
      <c r="F117" s="90"/>
      <c r="G117" s="90"/>
      <c r="H117" s="90"/>
      <c r="I117" s="90"/>
    </row>
    <row r="118" spans="1:21" x14ac:dyDescent="0.2">
      <c r="A118" s="90"/>
      <c r="B118" s="90"/>
      <c r="C118" s="90"/>
      <c r="D118" s="90"/>
      <c r="E118" s="90"/>
      <c r="F118" s="90"/>
      <c r="G118" s="90"/>
      <c r="H118" s="90"/>
      <c r="I118" s="90"/>
    </row>
    <row r="119" spans="1:21" x14ac:dyDescent="0.2">
      <c r="A119" s="90"/>
      <c r="B119" s="90"/>
      <c r="C119" s="90"/>
      <c r="D119" s="90"/>
      <c r="E119" s="90"/>
      <c r="F119" s="90"/>
      <c r="G119" s="90"/>
      <c r="H119" s="90"/>
      <c r="I119" s="90"/>
    </row>
    <row r="120" spans="1:21" x14ac:dyDescent="0.2">
      <c r="A120" s="133" t="s">
        <v>225</v>
      </c>
      <c r="B120" s="116" t="e" vm="16">
        <v>#VALUE!</v>
      </c>
      <c r="C120" s="117"/>
      <c r="D120" s="117"/>
      <c r="E120" s="117"/>
      <c r="F120" s="117"/>
      <c r="G120" s="117"/>
      <c r="H120" s="118"/>
      <c r="I120" s="4" t="s">
        <v>254</v>
      </c>
      <c r="J120" s="4" t="s">
        <v>229</v>
      </c>
      <c r="K120" s="4" t="s">
        <v>237</v>
      </c>
      <c r="L120" s="4" t="s">
        <v>229</v>
      </c>
      <c r="M120" s="115" t="s">
        <v>244</v>
      </c>
      <c r="N120" s="115"/>
    </row>
    <row r="121" spans="1:21" x14ac:dyDescent="0.2">
      <c r="A121" s="133"/>
      <c r="B121" s="119"/>
      <c r="C121" s="92"/>
      <c r="D121" s="92"/>
      <c r="E121" s="92"/>
      <c r="F121" s="92"/>
      <c r="G121" s="92"/>
      <c r="H121" s="120"/>
      <c r="I121" s="126" t="s">
        <v>226</v>
      </c>
      <c r="J121" s="31">
        <v>1</v>
      </c>
      <c r="K121" s="34" t="s">
        <v>230</v>
      </c>
      <c r="L121" s="31"/>
      <c r="M121" s="31"/>
      <c r="N121" s="31"/>
      <c r="P121" s="130" t="s">
        <v>698</v>
      </c>
      <c r="Q121" s="130"/>
      <c r="R121" s="130"/>
      <c r="S121" s="130"/>
      <c r="T121" s="130"/>
      <c r="U121" s="130"/>
    </row>
    <row r="122" spans="1:21" x14ac:dyDescent="0.2">
      <c r="A122" s="133"/>
      <c r="B122" s="119"/>
      <c r="C122" s="92"/>
      <c r="D122" s="92"/>
      <c r="E122" s="92"/>
      <c r="F122" s="92"/>
      <c r="G122" s="92"/>
      <c r="H122" s="120"/>
      <c r="I122" s="126"/>
      <c r="J122" s="31">
        <v>2</v>
      </c>
      <c r="K122" s="34" t="s">
        <v>231</v>
      </c>
      <c r="L122" s="31"/>
      <c r="M122" s="31"/>
      <c r="N122" s="31"/>
      <c r="P122" s="130"/>
      <c r="Q122" s="130"/>
      <c r="R122" s="130"/>
      <c r="S122" s="130"/>
      <c r="T122" s="130"/>
      <c r="U122" s="130"/>
    </row>
    <row r="123" spans="1:21" ht="16.5" customHeight="1" x14ac:dyDescent="0.2">
      <c r="A123" s="133"/>
      <c r="B123" s="119"/>
      <c r="C123" s="92"/>
      <c r="D123" s="92"/>
      <c r="E123" s="92"/>
      <c r="F123" s="92"/>
      <c r="G123" s="92"/>
      <c r="H123" s="120"/>
      <c r="I123" s="126"/>
      <c r="J123" s="31">
        <v>3</v>
      </c>
      <c r="K123" s="34" t="s">
        <v>232</v>
      </c>
      <c r="L123" s="31" t="s">
        <v>240</v>
      </c>
      <c r="M123" s="31"/>
      <c r="N123" s="31"/>
      <c r="P123" s="257" t="s">
        <v>697</v>
      </c>
      <c r="Q123" s="258"/>
      <c r="R123" s="258"/>
      <c r="S123" s="258"/>
      <c r="T123" s="258"/>
      <c r="U123" s="259"/>
    </row>
    <row r="124" spans="1:21" ht="16.5" customHeight="1" x14ac:dyDescent="0.2">
      <c r="A124" s="133"/>
      <c r="B124" s="119"/>
      <c r="C124" s="92"/>
      <c r="D124" s="92"/>
      <c r="E124" s="92"/>
      <c r="F124" s="92"/>
      <c r="G124" s="92"/>
      <c r="H124" s="120"/>
      <c r="I124" s="126"/>
      <c r="J124" s="31">
        <v>4</v>
      </c>
      <c r="K124" s="34" t="s">
        <v>233</v>
      </c>
      <c r="L124" s="31" t="s">
        <v>241</v>
      </c>
      <c r="M124" s="31" t="s">
        <v>246</v>
      </c>
      <c r="N124" s="31" t="s">
        <v>247</v>
      </c>
      <c r="P124" s="260"/>
      <c r="Q124" s="256"/>
      <c r="R124" s="256"/>
      <c r="S124" s="256"/>
      <c r="T124" s="256"/>
      <c r="U124" s="261"/>
    </row>
    <row r="125" spans="1:21" ht="16.5" customHeight="1" x14ac:dyDescent="0.2">
      <c r="A125" s="133"/>
      <c r="B125" s="119"/>
      <c r="C125" s="92"/>
      <c r="D125" s="92"/>
      <c r="E125" s="92"/>
      <c r="F125" s="92"/>
      <c r="G125" s="92"/>
      <c r="H125" s="120"/>
      <c r="I125" s="127" t="s">
        <v>227</v>
      </c>
      <c r="J125" s="32">
        <v>1</v>
      </c>
      <c r="K125" s="35" t="s">
        <v>230</v>
      </c>
      <c r="L125" s="32"/>
      <c r="M125" s="32"/>
      <c r="N125" s="32"/>
      <c r="P125" s="262"/>
      <c r="Q125" s="262"/>
      <c r="R125" s="262"/>
      <c r="S125" s="262"/>
      <c r="T125" s="262"/>
      <c r="U125" s="262"/>
    </row>
    <row r="126" spans="1:21" x14ac:dyDescent="0.2">
      <c r="A126" s="133"/>
      <c r="B126" s="119"/>
      <c r="C126" s="92"/>
      <c r="D126" s="92"/>
      <c r="E126" s="92"/>
      <c r="F126" s="92"/>
      <c r="G126" s="92"/>
      <c r="H126" s="120"/>
      <c r="I126" s="127"/>
      <c r="J126" s="32">
        <v>2</v>
      </c>
      <c r="K126" s="35" t="s">
        <v>231</v>
      </c>
      <c r="L126" s="32"/>
      <c r="M126" s="32"/>
      <c r="N126" s="32"/>
    </row>
    <row r="127" spans="1:21" x14ac:dyDescent="0.2">
      <c r="A127" s="133"/>
      <c r="B127" s="119"/>
      <c r="C127" s="92"/>
      <c r="D127" s="92"/>
      <c r="E127" s="92"/>
      <c r="F127" s="92"/>
      <c r="G127" s="92"/>
      <c r="H127" s="120"/>
      <c r="I127" s="127"/>
      <c r="J127" s="32">
        <v>3</v>
      </c>
      <c r="K127" s="35" t="s">
        <v>232</v>
      </c>
      <c r="L127" s="32" t="s">
        <v>240</v>
      </c>
      <c r="M127" s="32"/>
      <c r="N127" s="32"/>
    </row>
    <row r="128" spans="1:21" x14ac:dyDescent="0.2">
      <c r="A128" s="133"/>
      <c r="B128" s="119"/>
      <c r="C128" s="92"/>
      <c r="D128" s="92"/>
      <c r="E128" s="92"/>
      <c r="F128" s="92"/>
      <c r="G128" s="92"/>
      <c r="H128" s="120"/>
      <c r="I128" s="127"/>
      <c r="J128" s="32">
        <v>4</v>
      </c>
      <c r="K128" s="35" t="s">
        <v>233</v>
      </c>
      <c r="L128" s="32" t="s">
        <v>241</v>
      </c>
      <c r="M128" s="32" t="s">
        <v>245</v>
      </c>
      <c r="N128" s="32" t="s">
        <v>247</v>
      </c>
    </row>
    <row r="129" spans="1:20" x14ac:dyDescent="0.2">
      <c r="A129" s="133"/>
      <c r="B129" s="119"/>
      <c r="C129" s="92"/>
      <c r="D129" s="92"/>
      <c r="E129" s="92"/>
      <c r="F129" s="92"/>
      <c r="G129" s="92"/>
      <c r="H129" s="120"/>
      <c r="I129" s="127"/>
      <c r="J129" s="32">
        <v>5</v>
      </c>
      <c r="K129" s="35" t="s">
        <v>234</v>
      </c>
      <c r="L129" s="32" t="s">
        <v>242</v>
      </c>
      <c r="M129" s="32" t="s">
        <v>245</v>
      </c>
      <c r="N129" s="32" t="s">
        <v>248</v>
      </c>
      <c r="P129" s="42"/>
      <c r="Q129" s="42"/>
      <c r="R129" s="42"/>
      <c r="S129" s="42"/>
      <c r="T129" s="42"/>
    </row>
    <row r="130" spans="1:20" x14ac:dyDescent="0.2">
      <c r="A130" s="133"/>
      <c r="B130" s="119"/>
      <c r="C130" s="92"/>
      <c r="D130" s="92"/>
      <c r="E130" s="92"/>
      <c r="F130" s="92"/>
      <c r="G130" s="92"/>
      <c r="H130" s="120"/>
      <c r="I130" s="127"/>
      <c r="J130" s="32">
        <v>6</v>
      </c>
      <c r="K130" s="35" t="s">
        <v>235</v>
      </c>
      <c r="L130" s="32" t="s">
        <v>204</v>
      </c>
      <c r="M130" s="32"/>
      <c r="N130" s="32"/>
      <c r="P130" s="42"/>
      <c r="Q130" s="42"/>
      <c r="R130" s="42"/>
      <c r="S130" s="42"/>
      <c r="T130" s="42"/>
    </row>
    <row r="131" spans="1:20" x14ac:dyDescent="0.2">
      <c r="A131" s="133"/>
      <c r="B131" s="119"/>
      <c r="C131" s="92"/>
      <c r="D131" s="92"/>
      <c r="E131" s="92"/>
      <c r="F131" s="92"/>
      <c r="G131" s="92"/>
      <c r="H131" s="120"/>
      <c r="I131" s="127"/>
      <c r="J131" s="32">
        <v>7</v>
      </c>
      <c r="K131" s="35" t="s">
        <v>236</v>
      </c>
      <c r="L131" s="32" t="s">
        <v>243</v>
      </c>
      <c r="M131" s="32"/>
      <c r="N131" s="32"/>
    </row>
    <row r="132" spans="1:20" x14ac:dyDescent="0.2">
      <c r="A132" s="133"/>
      <c r="B132" s="119"/>
      <c r="C132" s="92"/>
      <c r="D132" s="92"/>
      <c r="E132" s="92"/>
      <c r="F132" s="92"/>
      <c r="G132" s="92"/>
      <c r="H132" s="120"/>
      <c r="I132" s="128" t="s">
        <v>228</v>
      </c>
      <c r="J132" s="33">
        <v>1</v>
      </c>
      <c r="K132" s="36" t="s">
        <v>230</v>
      </c>
      <c r="L132" s="33"/>
      <c r="M132" s="33"/>
      <c r="N132" s="33"/>
    </row>
    <row r="133" spans="1:20" x14ac:dyDescent="0.2">
      <c r="A133" s="133"/>
      <c r="B133" s="119"/>
      <c r="C133" s="92"/>
      <c r="D133" s="92"/>
      <c r="E133" s="92"/>
      <c r="F133" s="92"/>
      <c r="G133" s="92"/>
      <c r="H133" s="120"/>
      <c r="I133" s="128"/>
      <c r="J133" s="33">
        <v>2</v>
      </c>
      <c r="K133" s="36" t="s">
        <v>231</v>
      </c>
      <c r="L133" s="33"/>
      <c r="M133" s="33"/>
      <c r="N133" s="33"/>
    </row>
    <row r="134" spans="1:20" x14ac:dyDescent="0.2">
      <c r="A134" s="133"/>
      <c r="B134" s="119"/>
      <c r="C134" s="92"/>
      <c r="D134" s="92"/>
      <c r="E134" s="92"/>
      <c r="F134" s="92"/>
      <c r="G134" s="92"/>
      <c r="H134" s="120"/>
      <c r="I134" s="128"/>
      <c r="J134" s="33">
        <v>3</v>
      </c>
      <c r="K134" s="36" t="s">
        <v>238</v>
      </c>
      <c r="L134" s="33" t="s">
        <v>240</v>
      </c>
      <c r="M134" s="33"/>
      <c r="N134" s="33"/>
    </row>
    <row r="135" spans="1:20" x14ac:dyDescent="0.2">
      <c r="A135" s="133"/>
      <c r="B135" s="119"/>
      <c r="C135" s="92"/>
      <c r="D135" s="92"/>
      <c r="E135" s="92"/>
      <c r="F135" s="92"/>
      <c r="G135" s="92"/>
      <c r="H135" s="120"/>
      <c r="I135" s="128"/>
      <c r="J135" s="33">
        <v>4</v>
      </c>
      <c r="K135" s="36" t="s">
        <v>239</v>
      </c>
      <c r="L135" s="33" t="s">
        <v>242</v>
      </c>
      <c r="M135" s="33" t="s">
        <v>245</v>
      </c>
      <c r="N135" s="33" t="s">
        <v>249</v>
      </c>
    </row>
    <row r="136" spans="1:20" x14ac:dyDescent="0.2">
      <c r="A136" s="133"/>
      <c r="B136" s="121"/>
      <c r="C136" s="122"/>
      <c r="D136" s="122"/>
      <c r="E136" s="122"/>
      <c r="F136" s="122"/>
      <c r="G136" s="122"/>
      <c r="H136" s="123"/>
      <c r="I136" s="128"/>
      <c r="J136" s="33">
        <v>5</v>
      </c>
      <c r="K136" s="36" t="s">
        <v>234</v>
      </c>
      <c r="L136" s="33" t="s">
        <v>241</v>
      </c>
      <c r="M136" s="33" t="s">
        <v>245</v>
      </c>
      <c r="N136" s="33" t="s">
        <v>250</v>
      </c>
    </row>
    <row r="137" spans="1:20" x14ac:dyDescent="0.2">
      <c r="A137" s="133"/>
      <c r="B137" s="134" t="s">
        <v>253</v>
      </c>
      <c r="C137" s="136" t="s">
        <v>231</v>
      </c>
      <c r="D137" s="137"/>
      <c r="E137" s="115" t="s">
        <v>196</v>
      </c>
      <c r="F137" s="115"/>
      <c r="G137" s="4" t="s">
        <v>251</v>
      </c>
      <c r="H137" s="30"/>
      <c r="I137" s="128"/>
      <c r="J137" s="33">
        <v>6</v>
      </c>
      <c r="K137" s="36" t="s">
        <v>235</v>
      </c>
      <c r="L137" s="33" t="s">
        <v>204</v>
      </c>
      <c r="M137" s="33"/>
      <c r="N137" s="33"/>
    </row>
    <row r="138" spans="1:20" x14ac:dyDescent="0.2">
      <c r="A138" s="133"/>
      <c r="B138" s="135"/>
      <c r="C138" s="138"/>
      <c r="D138" s="139"/>
      <c r="E138" s="115" t="s">
        <v>252</v>
      </c>
      <c r="F138" s="115"/>
      <c r="G138" s="4" t="s">
        <v>252</v>
      </c>
      <c r="H138" s="30"/>
      <c r="I138" s="128"/>
      <c r="J138" s="33">
        <v>7</v>
      </c>
      <c r="K138" s="36" t="s">
        <v>236</v>
      </c>
      <c r="L138" s="33" t="s">
        <v>243</v>
      </c>
      <c r="M138" s="33"/>
      <c r="N138" s="33"/>
    </row>
    <row r="141" spans="1:20" x14ac:dyDescent="0.2">
      <c r="A141" s="125" t="s">
        <v>702</v>
      </c>
      <c r="B141" s="115" t="e" vm="17">
        <v>#VALUE!</v>
      </c>
      <c r="C141" s="115"/>
      <c r="D141" s="115"/>
      <c r="E141" s="115"/>
      <c r="F141" s="115"/>
      <c r="G141" s="115"/>
      <c r="H141" s="115"/>
      <c r="I141" s="115" t="s">
        <v>703</v>
      </c>
      <c r="J141" s="115"/>
      <c r="K141" s="115" t="s">
        <v>282</v>
      </c>
      <c r="L141" s="115"/>
    </row>
    <row r="142" spans="1:20" ht="16.5" customHeight="1" x14ac:dyDescent="0.2">
      <c r="A142" s="125"/>
      <c r="B142" s="115"/>
      <c r="C142" s="115"/>
      <c r="D142" s="115"/>
      <c r="E142" s="115"/>
      <c r="F142" s="115"/>
      <c r="G142" s="115"/>
      <c r="H142" s="115"/>
      <c r="I142" s="115" t="s">
        <v>704</v>
      </c>
      <c r="J142" s="115"/>
      <c r="K142" s="130" t="s">
        <v>706</v>
      </c>
      <c r="L142" s="130"/>
    </row>
    <row r="143" spans="1:20" x14ac:dyDescent="0.2">
      <c r="A143" s="125"/>
      <c r="B143" s="115"/>
      <c r="C143" s="115"/>
      <c r="D143" s="115"/>
      <c r="E143" s="115"/>
      <c r="F143" s="115"/>
      <c r="G143" s="115"/>
      <c r="H143" s="115"/>
      <c r="I143" s="115" t="s">
        <v>705</v>
      </c>
      <c r="J143" s="115"/>
      <c r="K143" s="130"/>
      <c r="L143" s="130"/>
    </row>
    <row r="144" spans="1:20" x14ac:dyDescent="0.2">
      <c r="A144" s="125"/>
      <c r="B144" s="115"/>
      <c r="C144" s="115"/>
      <c r="D144" s="115"/>
      <c r="E144" s="115"/>
      <c r="F144" s="115"/>
      <c r="G144" s="115"/>
      <c r="H144" s="115"/>
      <c r="I144" s="115">
        <v>20</v>
      </c>
      <c r="J144" s="115"/>
      <c r="K144" s="130"/>
      <c r="L144" s="130"/>
    </row>
    <row r="145" spans="1:17" x14ac:dyDescent="0.2">
      <c r="A145" s="125"/>
      <c r="B145" s="115"/>
      <c r="C145" s="115"/>
      <c r="D145" s="115"/>
      <c r="E145" s="115"/>
      <c r="F145" s="115"/>
      <c r="G145" s="115"/>
      <c r="H145" s="115"/>
      <c r="K145" s="130"/>
      <c r="L145" s="130"/>
    </row>
    <row r="146" spans="1:17" x14ac:dyDescent="0.2">
      <c r="A146" s="125"/>
      <c r="B146" s="115"/>
      <c r="C146" s="115"/>
      <c r="D146" s="115"/>
      <c r="E146" s="115"/>
      <c r="F146" s="115"/>
      <c r="G146" s="115"/>
      <c r="H146" s="115"/>
    </row>
    <row r="147" spans="1:17" x14ac:dyDescent="0.2">
      <c r="A147" s="125"/>
      <c r="B147" s="115"/>
      <c r="C147" s="115"/>
      <c r="D147" s="115"/>
      <c r="E147" s="115"/>
      <c r="F147" s="115"/>
      <c r="G147" s="115"/>
      <c r="H147" s="115"/>
    </row>
    <row r="148" spans="1:17" x14ac:dyDescent="0.2">
      <c r="A148" s="125"/>
      <c r="B148" s="115"/>
      <c r="C148" s="115"/>
      <c r="D148" s="115"/>
      <c r="E148" s="115"/>
      <c r="F148" s="115"/>
      <c r="G148" s="115"/>
      <c r="H148" s="115"/>
    </row>
    <row r="149" spans="1:17" x14ac:dyDescent="0.2">
      <c r="A149" s="125"/>
      <c r="B149" s="115"/>
      <c r="C149" s="115"/>
      <c r="D149" s="115"/>
      <c r="E149" s="115"/>
      <c r="F149" s="115"/>
      <c r="G149" s="115"/>
      <c r="H149" s="115"/>
    </row>
    <row r="150" spans="1:17" x14ac:dyDescent="0.2">
      <c r="A150" s="125"/>
      <c r="B150" s="115"/>
      <c r="C150" s="115"/>
      <c r="D150" s="115"/>
      <c r="E150" s="115"/>
      <c r="F150" s="115"/>
      <c r="G150" s="115"/>
      <c r="H150" s="115"/>
    </row>
    <row r="153" spans="1:17" x14ac:dyDescent="0.2">
      <c r="A153" s="125" t="s">
        <v>710</v>
      </c>
      <c r="B153" s="115" t="e" vm="18">
        <v>#VALUE!</v>
      </c>
      <c r="C153" s="115"/>
      <c r="D153" s="115"/>
      <c r="E153" s="115"/>
      <c r="F153" s="115"/>
      <c r="G153" s="115"/>
      <c r="H153" s="115"/>
      <c r="I153" s="115" t="e" vm="19">
        <v>#VALUE!</v>
      </c>
      <c r="J153" s="115"/>
      <c r="K153" s="115"/>
      <c r="L153" s="115" t="s">
        <v>711</v>
      </c>
      <c r="M153" s="4" t="s">
        <v>716</v>
      </c>
      <c r="N153" s="4" t="s">
        <v>713</v>
      </c>
      <c r="O153" s="130" t="s">
        <v>721</v>
      </c>
      <c r="P153" s="130"/>
    </row>
    <row r="154" spans="1:17" x14ac:dyDescent="0.2">
      <c r="A154" s="125"/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4" t="s">
        <v>717</v>
      </c>
      <c r="N154" s="4" t="s">
        <v>714</v>
      </c>
      <c r="O154" s="130"/>
      <c r="P154" s="130"/>
    </row>
    <row r="155" spans="1:17" x14ac:dyDescent="0.2">
      <c r="A155" s="125"/>
      <c r="B155" s="115"/>
      <c r="C155" s="115"/>
      <c r="D155" s="115"/>
      <c r="E155" s="115"/>
      <c r="F155" s="115"/>
      <c r="G155" s="115"/>
      <c r="H155" s="115"/>
      <c r="I155" s="115"/>
      <c r="J155" s="115"/>
      <c r="K155" s="115"/>
      <c r="L155" s="115" t="s">
        <v>712</v>
      </c>
      <c r="M155" s="4" t="s">
        <v>718</v>
      </c>
      <c r="N155" s="4" t="s">
        <v>715</v>
      </c>
      <c r="O155" s="130" t="s">
        <v>722</v>
      </c>
      <c r="P155" s="115"/>
    </row>
    <row r="156" spans="1:17" x14ac:dyDescent="0.2">
      <c r="A156" s="125"/>
      <c r="B156" s="115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4" t="s">
        <v>719</v>
      </c>
      <c r="N156" s="4" t="s">
        <v>720</v>
      </c>
      <c r="O156" s="237"/>
      <c r="P156" s="237"/>
    </row>
    <row r="157" spans="1:17" x14ac:dyDescent="0.2">
      <c r="A157" s="125"/>
      <c r="B157" s="115"/>
      <c r="C157" s="115"/>
      <c r="D157" s="115"/>
      <c r="E157" s="115"/>
      <c r="F157" s="115"/>
      <c r="G157" s="115"/>
      <c r="H157" s="115"/>
      <c r="I157" s="115"/>
      <c r="J157" s="115"/>
      <c r="K157" s="115"/>
      <c r="L157" s="115" t="s">
        <v>723</v>
      </c>
      <c r="M157" s="4" t="s">
        <v>716</v>
      </c>
      <c r="N157" s="4" t="s">
        <v>713</v>
      </c>
      <c r="O157" s="115" t="s">
        <v>724</v>
      </c>
      <c r="P157" s="115"/>
      <c r="Q157" s="115"/>
    </row>
    <row r="158" spans="1:17" x14ac:dyDescent="0.2">
      <c r="A158" s="125"/>
      <c r="B158" s="115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4" t="s">
        <v>717</v>
      </c>
      <c r="N158" s="4" t="s">
        <v>714</v>
      </c>
    </row>
    <row r="159" spans="1:17" x14ac:dyDescent="0.2">
      <c r="A159" s="125"/>
      <c r="B159" s="115"/>
      <c r="C159" s="115"/>
      <c r="D159" s="115"/>
      <c r="E159" s="115"/>
      <c r="F159" s="115"/>
      <c r="G159" s="115"/>
      <c r="H159" s="115"/>
      <c r="I159" s="115"/>
      <c r="J159" s="115"/>
      <c r="K159" s="115"/>
      <c r="L159" s="78"/>
    </row>
    <row r="160" spans="1:17" x14ac:dyDescent="0.2">
      <c r="A160" s="125"/>
      <c r="B160" s="115"/>
      <c r="C160" s="115"/>
      <c r="D160" s="115"/>
      <c r="E160" s="115"/>
      <c r="F160" s="115"/>
      <c r="G160" s="115"/>
      <c r="H160" s="115"/>
      <c r="I160" s="115"/>
      <c r="J160" s="115"/>
      <c r="K160" s="115"/>
      <c r="L160" s="78"/>
      <c r="M160" s="78"/>
    </row>
    <row r="161" spans="1:13" x14ac:dyDescent="0.2">
      <c r="A161" s="125"/>
      <c r="B161" s="115"/>
      <c r="C161" s="115"/>
      <c r="D161" s="115"/>
      <c r="E161" s="115"/>
      <c r="F161" s="115"/>
      <c r="G161" s="115"/>
      <c r="H161" s="115"/>
      <c r="I161" s="115"/>
      <c r="J161" s="115"/>
      <c r="K161" s="115"/>
      <c r="L161" s="78"/>
      <c r="M161" s="78"/>
    </row>
    <row r="162" spans="1:13" x14ac:dyDescent="0.2">
      <c r="A162" s="125"/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  <c r="L162" s="78"/>
      <c r="M162" s="78"/>
    </row>
    <row r="163" spans="1:13" x14ac:dyDescent="0.2">
      <c r="A163" s="125"/>
      <c r="B163" s="115"/>
      <c r="C163" s="115"/>
      <c r="D163" s="115"/>
      <c r="E163" s="115"/>
      <c r="F163" s="115"/>
      <c r="G163" s="115"/>
      <c r="H163" s="115"/>
      <c r="I163" s="115"/>
      <c r="J163" s="115"/>
      <c r="K163" s="115"/>
      <c r="L163" s="78"/>
      <c r="M163" s="78"/>
    </row>
    <row r="164" spans="1:13" x14ac:dyDescent="0.2">
      <c r="A164" s="125"/>
      <c r="B164" s="115"/>
      <c r="C164" s="115"/>
      <c r="D164" s="115"/>
      <c r="E164" s="115"/>
      <c r="F164" s="115"/>
      <c r="G164" s="115"/>
      <c r="H164" s="115"/>
      <c r="I164" s="115"/>
      <c r="J164" s="115"/>
      <c r="K164" s="115"/>
      <c r="L164" s="78"/>
      <c r="M164" s="78"/>
    </row>
    <row r="165" spans="1:13" x14ac:dyDescent="0.2">
      <c r="A165" s="125"/>
      <c r="B165" s="115"/>
      <c r="C165" s="115"/>
      <c r="D165" s="115"/>
      <c r="E165" s="115"/>
      <c r="F165" s="115"/>
      <c r="G165" s="115"/>
      <c r="H165" s="115"/>
      <c r="I165" s="115"/>
      <c r="J165" s="115"/>
      <c r="K165" s="115"/>
      <c r="L165" s="78"/>
      <c r="M165" s="78"/>
    </row>
    <row r="168" spans="1:13" x14ac:dyDescent="0.2">
      <c r="A168" s="133" t="s">
        <v>727</v>
      </c>
      <c r="B168" s="115" t="e" vm="20">
        <v>#VALUE!</v>
      </c>
      <c r="C168" s="115"/>
      <c r="D168" s="115"/>
      <c r="E168" s="115"/>
      <c r="F168" s="115"/>
      <c r="G168" s="115"/>
    </row>
    <row r="169" spans="1:13" x14ac:dyDescent="0.2">
      <c r="A169" s="125"/>
      <c r="B169" s="115"/>
      <c r="C169" s="115"/>
      <c r="D169" s="115"/>
      <c r="E169" s="115"/>
      <c r="F169" s="115"/>
      <c r="G169" s="115"/>
    </row>
    <row r="170" spans="1:13" x14ac:dyDescent="0.2">
      <c r="A170" s="125"/>
      <c r="B170" s="115"/>
      <c r="C170" s="115"/>
      <c r="D170" s="115"/>
      <c r="E170" s="115"/>
      <c r="F170" s="115"/>
      <c r="G170" s="115"/>
      <c r="H170" s="4" t="s">
        <v>728</v>
      </c>
      <c r="I170" s="4" t="s">
        <v>210</v>
      </c>
    </row>
    <row r="171" spans="1:13" x14ac:dyDescent="0.2">
      <c r="A171" s="125"/>
      <c r="B171" s="115"/>
      <c r="C171" s="115"/>
      <c r="D171" s="115"/>
      <c r="E171" s="115"/>
      <c r="F171" s="115"/>
      <c r="G171" s="115"/>
    </row>
    <row r="172" spans="1:13" x14ac:dyDescent="0.2">
      <c r="A172" s="125"/>
      <c r="B172" s="115"/>
      <c r="C172" s="115"/>
      <c r="D172" s="115"/>
      <c r="E172" s="115"/>
      <c r="F172" s="115"/>
      <c r="G172" s="115"/>
    </row>
    <row r="173" spans="1:13" x14ac:dyDescent="0.2">
      <c r="A173" s="125"/>
      <c r="B173" s="115"/>
      <c r="C173" s="115"/>
      <c r="D173" s="115"/>
      <c r="E173" s="115"/>
      <c r="F173" s="115"/>
      <c r="G173" s="115"/>
    </row>
    <row r="174" spans="1:13" x14ac:dyDescent="0.2">
      <c r="A174" s="125"/>
      <c r="B174" s="115"/>
      <c r="C174" s="115"/>
      <c r="D174" s="115"/>
      <c r="E174" s="115"/>
      <c r="F174" s="115"/>
      <c r="G174" s="115"/>
    </row>
    <row r="175" spans="1:13" x14ac:dyDescent="0.2">
      <c r="A175" s="125"/>
      <c r="B175" s="115"/>
      <c r="C175" s="115"/>
      <c r="D175" s="115"/>
      <c r="E175" s="115"/>
      <c r="F175" s="115"/>
      <c r="G175" s="115"/>
    </row>
    <row r="176" spans="1:13" x14ac:dyDescent="0.2">
      <c r="A176" s="125"/>
      <c r="B176" s="115"/>
      <c r="C176" s="115"/>
      <c r="D176" s="115"/>
      <c r="E176" s="115"/>
      <c r="F176" s="115"/>
      <c r="G176" s="115"/>
    </row>
    <row r="177" spans="1:7" x14ac:dyDescent="0.2">
      <c r="A177" s="125"/>
      <c r="B177" s="115"/>
      <c r="C177" s="115"/>
      <c r="D177" s="115"/>
      <c r="E177" s="115"/>
      <c r="F177" s="115"/>
      <c r="G177" s="115"/>
    </row>
    <row r="178" spans="1:7" x14ac:dyDescent="0.2">
      <c r="A178" s="125"/>
      <c r="B178" s="115"/>
      <c r="C178" s="115"/>
      <c r="D178" s="115"/>
      <c r="E178" s="115"/>
      <c r="F178" s="115"/>
      <c r="G178" s="115"/>
    </row>
    <row r="179" spans="1:7" x14ac:dyDescent="0.2">
      <c r="A179" s="125"/>
      <c r="B179" s="115"/>
      <c r="C179" s="115"/>
      <c r="D179" s="115"/>
      <c r="E179" s="115"/>
      <c r="F179" s="115"/>
      <c r="G179" s="115"/>
    </row>
    <row r="180" spans="1:7" x14ac:dyDescent="0.2">
      <c r="A180" s="125"/>
      <c r="B180" s="115"/>
      <c r="C180" s="115"/>
      <c r="D180" s="115"/>
      <c r="E180" s="115"/>
      <c r="F180" s="115"/>
      <c r="G180" s="115"/>
    </row>
    <row r="181" spans="1:7" x14ac:dyDescent="0.2">
      <c r="A181" s="125"/>
      <c r="B181" s="115"/>
      <c r="C181" s="115"/>
      <c r="D181" s="115"/>
      <c r="E181" s="115"/>
      <c r="F181" s="115"/>
      <c r="G181" s="115"/>
    </row>
  </sheetData>
  <mergeCells count="190">
    <mergeCell ref="O153:P154"/>
    <mergeCell ref="O155:P156"/>
    <mergeCell ref="L157:L158"/>
    <mergeCell ref="O157:Q157"/>
    <mergeCell ref="B168:G181"/>
    <mergeCell ref="A168:A181"/>
    <mergeCell ref="B153:H165"/>
    <mergeCell ref="A153:A165"/>
    <mergeCell ref="I153:K165"/>
    <mergeCell ref="L153:L154"/>
    <mergeCell ref="L155:L156"/>
    <mergeCell ref="P121:U122"/>
    <mergeCell ref="P123:U124"/>
    <mergeCell ref="I141:J141"/>
    <mergeCell ref="I142:J142"/>
    <mergeCell ref="I143:J143"/>
    <mergeCell ref="I144:J144"/>
    <mergeCell ref="K141:L141"/>
    <mergeCell ref="B141:H150"/>
    <mergeCell ref="A141:A150"/>
    <mergeCell ref="K142:L145"/>
    <mergeCell ref="U46:U47"/>
    <mergeCell ref="U48:U49"/>
    <mergeCell ref="A105:A116"/>
    <mergeCell ref="K115:L115"/>
    <mergeCell ref="K116:L116"/>
    <mergeCell ref="Q106:S106"/>
    <mergeCell ref="L108:M108"/>
    <mergeCell ref="N108:S108"/>
    <mergeCell ref="L109:M109"/>
    <mergeCell ref="N109:P109"/>
    <mergeCell ref="Q109:S109"/>
    <mergeCell ref="K112:M112"/>
    <mergeCell ref="L110:M110"/>
    <mergeCell ref="N110:P110"/>
    <mergeCell ref="Q110:S110"/>
    <mergeCell ref="L111:M111"/>
    <mergeCell ref="N111:P111"/>
    <mergeCell ref="Q111:S111"/>
    <mergeCell ref="N112:S112"/>
    <mergeCell ref="P28:Q28"/>
    <mergeCell ref="P31:Q31"/>
    <mergeCell ref="P2:Q3"/>
    <mergeCell ref="Y49:Z49"/>
    <mergeCell ref="V46:W47"/>
    <mergeCell ref="V48:W49"/>
    <mergeCell ref="AD36:AG39"/>
    <mergeCell ref="AD40:AG42"/>
    <mergeCell ref="AD44:AG49"/>
    <mergeCell ref="AB48:AC49"/>
    <mergeCell ref="S36:T49"/>
    <mergeCell ref="AA36:AC37"/>
    <mergeCell ref="AA40:AC40"/>
    <mergeCell ref="AA41:AC42"/>
    <mergeCell ref="AA46:AC47"/>
    <mergeCell ref="AA45:AC45"/>
    <mergeCell ref="AB38:AC39"/>
    <mergeCell ref="U41:U45"/>
    <mergeCell ref="V41:W45"/>
    <mergeCell ref="Y41:Z41"/>
    <mergeCell ref="Y42:Z42"/>
    <mergeCell ref="Y43:Z43"/>
    <mergeCell ref="Y44:Z44"/>
    <mergeCell ref="AB43:AC44"/>
    <mergeCell ref="AH10:AK10"/>
    <mergeCell ref="AH11:AK11"/>
    <mergeCell ref="AH12:AK12"/>
    <mergeCell ref="P10:S10"/>
    <mergeCell ref="P17:R18"/>
    <mergeCell ref="T15:AB15"/>
    <mergeCell ref="P19:R19"/>
    <mergeCell ref="T19:AB19"/>
    <mergeCell ref="M21:N21"/>
    <mergeCell ref="AB10:AE10"/>
    <mergeCell ref="AB11:AE11"/>
    <mergeCell ref="AB12:AE12"/>
    <mergeCell ref="AA6:AE6"/>
    <mergeCell ref="V10:Y10"/>
    <mergeCell ref="V11:Y11"/>
    <mergeCell ref="A86:A102"/>
    <mergeCell ref="B86:G102"/>
    <mergeCell ref="A74:A83"/>
    <mergeCell ref="B74:G83"/>
    <mergeCell ref="O87:S97"/>
    <mergeCell ref="O98:S100"/>
    <mergeCell ref="O63:R63"/>
    <mergeCell ref="O64:R64"/>
    <mergeCell ref="O65:R65"/>
    <mergeCell ref="O66:R66"/>
    <mergeCell ref="O67:R67"/>
    <mergeCell ref="W63:X63"/>
    <mergeCell ref="Y63:Z63"/>
    <mergeCell ref="Y64:Z64"/>
    <mergeCell ref="Y67:Z67"/>
    <mergeCell ref="Y68:Z68"/>
    <mergeCell ref="M22:N22"/>
    <mergeCell ref="Y38:Z38"/>
    <mergeCell ref="U63:V63"/>
    <mergeCell ref="U64:V64"/>
    <mergeCell ref="U65:V65"/>
    <mergeCell ref="B137:B138"/>
    <mergeCell ref="C137:D138"/>
    <mergeCell ref="A63:A70"/>
    <mergeCell ref="B2:N2"/>
    <mergeCell ref="B3:N3"/>
    <mergeCell ref="A14:A22"/>
    <mergeCell ref="B14:I22"/>
    <mergeCell ref="M14:N14"/>
    <mergeCell ref="M15:N15"/>
    <mergeCell ref="M16:N16"/>
    <mergeCell ref="M17:N17"/>
    <mergeCell ref="M18:N18"/>
    <mergeCell ref="M19:N19"/>
    <mergeCell ref="M20:N20"/>
    <mergeCell ref="A7:A9"/>
    <mergeCell ref="B7:I9"/>
    <mergeCell ref="B4:I4"/>
    <mergeCell ref="J4:N4"/>
    <mergeCell ref="A37:A48"/>
    <mergeCell ref="K100:N102"/>
    <mergeCell ref="K86:N90"/>
    <mergeCell ref="B105:I116"/>
    <mergeCell ref="B37:P48"/>
    <mergeCell ref="A25:A33"/>
    <mergeCell ref="AO25:AQ27"/>
    <mergeCell ref="M120:N120"/>
    <mergeCell ref="B120:H136"/>
    <mergeCell ref="H77:J83"/>
    <mergeCell ref="B52:I60"/>
    <mergeCell ref="A52:A60"/>
    <mergeCell ref="M52:S60"/>
    <mergeCell ref="J63:M69"/>
    <mergeCell ref="F63:I69"/>
    <mergeCell ref="I121:I124"/>
    <mergeCell ref="I125:I131"/>
    <mergeCell ref="I132:I138"/>
    <mergeCell ref="B63:E69"/>
    <mergeCell ref="K92:N95"/>
    <mergeCell ref="K91:N91"/>
    <mergeCell ref="L96:N96"/>
    <mergeCell ref="L97:N97"/>
    <mergeCell ref="K98:N99"/>
    <mergeCell ref="O101:S102"/>
    <mergeCell ref="U86:AI102"/>
    <mergeCell ref="O86:S86"/>
    <mergeCell ref="E137:F137"/>
    <mergeCell ref="A120:A138"/>
    <mergeCell ref="E138:F138"/>
    <mergeCell ref="A1:N1"/>
    <mergeCell ref="U6:Y6"/>
    <mergeCell ref="V12:Y12"/>
    <mergeCell ref="Y39:Z39"/>
    <mergeCell ref="Y40:Z40"/>
    <mergeCell ref="V36:W40"/>
    <mergeCell ref="U36:U40"/>
    <mergeCell ref="Y47:Z47"/>
    <mergeCell ref="Y48:Z48"/>
    <mergeCell ref="Y46:Z46"/>
    <mergeCell ref="Y36:Z36"/>
    <mergeCell ref="Y37:Z37"/>
    <mergeCell ref="Y45:Z45"/>
    <mergeCell ref="P7:S7"/>
    <mergeCell ref="P8:S8"/>
    <mergeCell ref="P9:S9"/>
    <mergeCell ref="B25:I33"/>
    <mergeCell ref="T25:T33"/>
    <mergeCell ref="R26:R27"/>
    <mergeCell ref="R29:R30"/>
    <mergeCell ref="O29:O30"/>
    <mergeCell ref="O26:O27"/>
    <mergeCell ref="J33:N33"/>
    <mergeCell ref="P25:Q25"/>
    <mergeCell ref="U71:V71"/>
    <mergeCell ref="W71:X71"/>
    <mergeCell ref="Y71:Z71"/>
    <mergeCell ref="W64:X64"/>
    <mergeCell ref="W65:X65"/>
    <mergeCell ref="U66:V66"/>
    <mergeCell ref="U67:V67"/>
    <mergeCell ref="U68:V68"/>
    <mergeCell ref="U69:V69"/>
    <mergeCell ref="U70:V70"/>
    <mergeCell ref="Y69:Z69"/>
    <mergeCell ref="Y70:Z70"/>
    <mergeCell ref="Y65:Z66"/>
    <mergeCell ref="W66:X66"/>
    <mergeCell ref="W67:X67"/>
    <mergeCell ref="W68:X68"/>
    <mergeCell ref="W69:X69"/>
    <mergeCell ref="W70:X70"/>
  </mergeCells>
  <phoneticPr fontId="1" type="noConversion"/>
  <conditionalFormatting sqref="T18:AB18">
    <cfRule type="cellIs" dxfId="4" priority="4" operator="equal">
      <formula>0</formula>
    </cfRule>
  </conditionalFormatting>
  <conditionalFormatting sqref="V7:Y7 U8:U9">
    <cfRule type="cellIs" dxfId="3" priority="3" operator="equal">
      <formula>0</formula>
    </cfRule>
  </conditionalFormatting>
  <conditionalFormatting sqref="AB7:AE7 AA8:AA9">
    <cfRule type="cellIs" dxfId="2" priority="2" operator="equal">
      <formula>0</formula>
    </cfRule>
  </conditionalFormatting>
  <conditionalFormatting sqref="AH7:AK7 AG8:AG9">
    <cfRule type="cellIs" dxfId="1" priority="1" operator="equal">
      <formula>0</formula>
    </cfRule>
  </conditionalFormatting>
  <hyperlinks>
    <hyperlink ref="J33:N33" location="数码显示计算器!A1" display="数码管显示计算器" xr:uid="{163BB860-47C9-4008-9E64-7691F1C281D1}"/>
    <hyperlink ref="K100" r:id="rId1" xr:uid="{F1EDB3D9-28E0-4513-B18A-DC5833BCBC55}"/>
    <hyperlink ref="O101:S102" location="ADC计算器!A1" display="ADC计算器" xr:uid="{4721C1CB-4A65-434B-8D4A-00E8E14BB966}"/>
    <hyperlink ref="S2" location="引脚查询!A7" display="引脚查询!A7" xr:uid="{6B71D7DC-821E-4BD0-BFF8-EEDD28CABE57}"/>
    <hyperlink ref="R2" location="引脚查询!A14" display="引脚查询!A14" xr:uid="{1205CF47-EC11-4577-B358-EFF0AF85636E}"/>
    <hyperlink ref="T2" location="引脚查询!A25" display="引脚查询!A25" xr:uid="{B2329BDD-4351-4F79-8903-B0B715F85BE4}"/>
    <hyperlink ref="R3" location="C语言!A1" display="C语言!A1" xr:uid="{3E805D03-9E95-4CF1-941C-0A701EA5E085}"/>
    <hyperlink ref="U2" location="引脚查询!A37" display="定时器计算公式" xr:uid="{F0EC6A04-1F94-42A1-8F1C-88A841E10DD7}"/>
    <hyperlink ref="V2" location="引脚查询!A52" display="电源" xr:uid="{CFD7F768-8352-465A-9FB2-5FC5B544210B}"/>
    <hyperlink ref="W2" location="引脚查询!A63" display="按键" xr:uid="{8FDC6F80-705D-4684-AC44-788591489C83}"/>
    <hyperlink ref="X2" location="引脚查询!A74" display="蜂鸣器" xr:uid="{2350CCC9-2EB0-4B7E-9BC8-73B5F5617DF4}"/>
    <hyperlink ref="Y2" location="引脚查询!A86" display="ADC按键" xr:uid="{5D998D5E-FC9B-455E-93AE-7F1B90C310E3}"/>
    <hyperlink ref="Z2" location="引脚查询!A120" display="OLED" xr:uid="{B2CA9BD6-69A1-4C79-B0C4-D4758B56C882}"/>
    <hyperlink ref="S3" location="ADC计算器!A1" display="ADC计算器" xr:uid="{4C567BEB-A73F-41F0-B6EF-AB95661B3E6F}"/>
    <hyperlink ref="T3" location="'数码显示计算器+进制转换'!A1" display="'数码显示计算器+进制转换" xr:uid="{B8DAA355-4172-4BEE-8A03-0ECDADC6381B}"/>
    <hyperlink ref="U3" location="STC32G中断序号表!A1" display="STC32G中断序号表" xr:uid="{FAC5B68F-B2EB-4066-8580-50D8A43243D3}"/>
    <hyperlink ref="AA2" location="引脚查询!A105" display="看门狗" xr:uid="{DEC9C9DA-3181-48BC-BA02-17C152BE69EB}"/>
    <hyperlink ref="P123" r:id="rId2" xr:uid="{83CBF884-507D-40E8-A65E-BFB48FD6808E}"/>
    <hyperlink ref="AB2" location="引脚查询!A141" display="NTC测温" xr:uid="{0C4E42A5-7897-4A98-8BE7-6B24F8DDC5B6}"/>
    <hyperlink ref="AC2" location="引脚查询!A153" display="串口通讯" xr:uid="{0E3B6F22-08E2-42AC-BB33-D5EF5D9AB01E}"/>
    <hyperlink ref="AD2" location="引脚查询!A168" display="DS18B20测温" xr:uid="{2E4DF598-4624-41F0-9930-6C83A8303B9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B6EA-093E-4492-8455-7D0B8586B243}">
  <dimension ref="A1:N53"/>
  <sheetViews>
    <sheetView zoomScaleNormal="100" workbookViewId="0">
      <selection activeCell="D5" sqref="D5"/>
    </sheetView>
  </sheetViews>
  <sheetFormatPr defaultRowHeight="16.5" x14ac:dyDescent="0.2"/>
  <cols>
    <col min="1" max="2" width="12.875" style="2" bestFit="1" customWidth="1"/>
    <col min="3" max="3" width="14.625" style="2" bestFit="1" customWidth="1"/>
    <col min="4" max="4" width="19.5" style="2" bestFit="1" customWidth="1"/>
    <col min="5" max="5" width="19" style="2" bestFit="1" customWidth="1"/>
    <col min="6" max="7" width="18.125" style="2" bestFit="1" customWidth="1"/>
    <col min="8" max="8" width="9.75" style="2" customWidth="1"/>
    <col min="9" max="9" width="9.75" style="2" bestFit="1" customWidth="1"/>
    <col min="10" max="11" width="15.125" style="2" bestFit="1" customWidth="1"/>
    <col min="12" max="12" width="9.75" style="2" bestFit="1" customWidth="1"/>
    <col min="13" max="13" width="17.375" style="2" bestFit="1" customWidth="1"/>
    <col min="14" max="14" width="9.25" style="2" bestFit="1" customWidth="1"/>
    <col min="15" max="16384" width="9" style="2"/>
  </cols>
  <sheetData>
    <row r="1" spans="1:14" ht="114.75" customHeight="1" x14ac:dyDescent="0.2">
      <c r="A1" s="196" t="s">
        <v>296</v>
      </c>
      <c r="B1" s="197"/>
      <c r="C1" s="197"/>
      <c r="D1" s="197"/>
      <c r="E1" s="197"/>
      <c r="F1" s="197"/>
      <c r="G1" s="197"/>
    </row>
    <row r="2" spans="1:14" ht="47.25" customHeight="1" x14ac:dyDescent="0.2">
      <c r="A2" s="198" t="s">
        <v>295</v>
      </c>
      <c r="B2" s="198"/>
      <c r="C2" s="198"/>
      <c r="D2" s="198"/>
      <c r="E2" s="198"/>
      <c r="F2" s="198"/>
      <c r="G2" s="198"/>
      <c r="I2" s="199" t="s">
        <v>297</v>
      </c>
      <c r="J2" s="199"/>
      <c r="K2" s="199"/>
      <c r="L2" s="199"/>
      <c r="M2" s="199"/>
    </row>
    <row r="3" spans="1:14" x14ac:dyDescent="0.2">
      <c r="A3" s="5" t="s">
        <v>286</v>
      </c>
      <c r="B3" s="5" t="s">
        <v>287</v>
      </c>
      <c r="C3" s="5" t="s">
        <v>288</v>
      </c>
      <c r="D3" s="5" t="s">
        <v>301</v>
      </c>
      <c r="E3" s="37" t="s">
        <v>292</v>
      </c>
      <c r="F3" s="5" t="s">
        <v>293</v>
      </c>
      <c r="G3" s="5" t="s">
        <v>294</v>
      </c>
      <c r="I3" s="55" t="s">
        <v>280</v>
      </c>
      <c r="J3" s="55" t="s">
        <v>289</v>
      </c>
      <c r="K3" s="55" t="s">
        <v>290</v>
      </c>
      <c r="L3" s="55" t="s">
        <v>279</v>
      </c>
      <c r="M3" s="55" t="s">
        <v>291</v>
      </c>
      <c r="N3" s="2" t="s">
        <v>304</v>
      </c>
    </row>
    <row r="4" spans="1:14" x14ac:dyDescent="0.2">
      <c r="A4" s="7">
        <v>2.5</v>
      </c>
      <c r="B4" s="59">
        <v>2.5</v>
      </c>
      <c r="C4" s="7">
        <v>50950</v>
      </c>
      <c r="D4" s="57">
        <f>$A$4*1000*(M15/4096)</f>
        <v>1.5184283256530764</v>
      </c>
      <c r="E4" s="56">
        <f>M15</f>
        <v>2.4877929687500004</v>
      </c>
      <c r="F4" s="56">
        <f>M13</f>
        <v>2.4877929687500004</v>
      </c>
      <c r="G4" s="56">
        <f>M8</f>
        <v>1.5921875000000001</v>
      </c>
      <c r="I4" s="56">
        <v>1</v>
      </c>
      <c r="J4" s="56">
        <f>C4/2000</f>
        <v>25.475000000000001</v>
      </c>
      <c r="K4" s="56">
        <f>J4</f>
        <v>25.475000000000001</v>
      </c>
      <c r="L4" s="56">
        <f t="shared" ref="L4:L15" si="0">IF($B$4&gt;=K4,1,0)</f>
        <v>0</v>
      </c>
      <c r="M4" s="56">
        <f>J4*L4</f>
        <v>0</v>
      </c>
      <c r="N4" s="2">
        <f>$B$4</f>
        <v>2.5</v>
      </c>
    </row>
    <row r="5" spans="1:14" x14ac:dyDescent="0.2">
      <c r="C5" s="58">
        <v>256</v>
      </c>
      <c r="D5" s="57">
        <f>$A$4*1000*(E5/4096)</f>
        <v>0.15621185302734375</v>
      </c>
      <c r="E5" s="56">
        <f>IF(C5/1000/2^12+IF(C5/1000/2^11+F5&lt;=$B$4,F5+C5/1000/2^11*1,F5)&lt;=$B$4,IF(C5/1000/2^11+F5&lt;=$B$4,F5+C5/1000/2^11*1,F5)+C5/1000/2^12*1,IF(C5/1000/2^11+F5&lt;=$B$4,F5+C5/1000/2^11*1,F5))</f>
        <v>0.25593749999999998</v>
      </c>
      <c r="F5" s="56">
        <f>IF(C5/1000/2^10+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&lt;=$B$4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+C5/1000/2^10*1,IF(C5/1000/2^9+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&lt;=$B$4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+C5/1000/2^9*1,IF(C5/1000/2^8+IF(C5/1000/2^7+IF(C5/1000/2^6+G5&lt;=$B$4,G5+C5/1000/2^6*1,G5)&lt;=$B$4,IF(C5/1000/2^6+G5&lt;=$B$4,G5+C5/1000/2^6*1,G5)+C5/1000/2^7*1,IF(C5/1000/2^6+G5&lt;=$B$4,G5+C5/1000/2^6*1,G5))&lt;=$B$4,IF(C5/1000/2^7+IF(C5/1000/2^6+G5&lt;=$B$4,G5+C5/1000/2^6*1,G5)&lt;=$B$4,IF(C5/1000/2^6+G5&lt;=$B$4,G5+C5/1000/2^6*1,G5)+C5/1000/2^7*1,IF(C5/1000/2^6+G5&lt;=$B$4,G5+C5/1000/2^6*1,G5))+C5/1000/2^8*1,IF(C5/1000/2^7+IF(C5/1000/2^6+G5&lt;=$B$4,G5+C5/1000/2^6*1,G5)&lt;=$B$4,IF(C5/1000/2^6+G5&lt;=$B$4,G5+C5/1000/2^6*1,G5)+C5/1000/2^7*1,IF(C5/1000/2^6+G5&lt;=$B$4,G5+C5/1000/2^6*1,G5)))))</f>
        <v>0.25574999999999998</v>
      </c>
      <c r="G5" s="56">
        <f>IF(C5/1000/2^5+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&lt;=$B$4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+C5/1000/2^5*1,IF(C5/1000/2^4+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&lt;=$B$4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+C5/1000/2^4*1,IF(C5/1000/2^3+IF(C5/1000/2^2+IF(C5/1000/2^1&lt;=$B$4,(C5/1000/2^1)*1,(C5/1000/2^1)*0)&lt;=$B$4,IF(C5/1000/2^1&lt;=$B$4,(C5/1000/2^1)*1,(C5/1000/2^1)*0)+C5/1000/2^2*1,IF(C5/1000/2^1&lt;=$B$4,(C5/1000/2^1)*1,(C5/1000/2^1)*0))&lt;=$B$4,IF(C5/1000/2^2+IF(C5/1000/2^1&lt;=$B$4,(C5/1000/2^1)*1,(C5/1000/2^1)*0)&lt;=$B$4,IF(C5/1000/2^1&lt;=$B$4,(C5/1000/2^1)*1,(C5/1000/2^1)*0)+C5/1000/2^2*1,IF(C5/1000/2^1&lt;=$B$4,(C5/1000/2^1)*1,(C5/1000/2^1)*0))+C5/1000/2^3*1,IF(C5/1000/2^2+IF(C5/1000/2^1&lt;=$B$4,(C5/1000/2^1)*1,(C5/1000/2^1)*0)&lt;=$B$4,IF(C5/1000/2^1&lt;=$B$4,(C5/1000/2^1)*1,(C5/1000/2^1)*0)+C5/1000/2^2*1,IF(C5/1000/2^1&lt;=$B$4,(C5/1000/2^1)*1,(C5/1000/2^1)*0)))))</f>
        <v>0.248</v>
      </c>
      <c r="I5" s="56">
        <v>2</v>
      </c>
      <c r="J5" s="56">
        <f>J4/2</f>
        <v>12.737500000000001</v>
      </c>
      <c r="K5" s="56">
        <f>M4+J5</f>
        <v>12.737500000000001</v>
      </c>
      <c r="L5" s="56">
        <f t="shared" si="0"/>
        <v>0</v>
      </c>
      <c r="M5" s="56">
        <f>M4+J5*L5</f>
        <v>0</v>
      </c>
      <c r="N5" s="2">
        <f t="shared" ref="N5:N53" si="1">$B$4</f>
        <v>2.5</v>
      </c>
    </row>
    <row r="6" spans="1:14" x14ac:dyDescent="0.2">
      <c r="C6" s="58">
        <v>512</v>
      </c>
      <c r="D6" s="57">
        <f t="shared" ref="D6:D20" si="2">$A$4*1000*(E6/4096)</f>
        <v>0.3124237060546875</v>
      </c>
      <c r="E6" s="56">
        <f t="shared" ref="E6:E20" si="3">IF(C6/1000/2^12+IF(C6/1000/2^11+F6&lt;=$B$4,F6+C6/1000/2^11*1,F6)&lt;=$B$4,IF(C6/1000/2^11+F6&lt;=$B$4,F6+C6/1000/2^11*1,F6)+C6/1000/2^12*1,IF(C6/1000/2^11+F6&lt;=$B$4,F6+C6/1000/2^11*1,F6))</f>
        <v>0.51187499999999997</v>
      </c>
      <c r="F6" s="56">
        <f t="shared" ref="F6:F20" si="4">IF(C6/1000/2^10+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&lt;=$B$4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+C6/1000/2^10*1,IF(C6/1000/2^9+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&lt;=$B$4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+C6/1000/2^9*1,IF(C6/1000/2^8+IF(C6/1000/2^7+IF(C6/1000/2^6+G6&lt;=$B$4,G6+C6/1000/2^6*1,G6)&lt;=$B$4,IF(C6/1000/2^6+G6&lt;=$B$4,G6+C6/1000/2^6*1,G6)+C6/1000/2^7*1,IF(C6/1000/2^6+G6&lt;=$B$4,G6+C6/1000/2^6*1,G6))&lt;=$B$4,IF(C6/1000/2^7+IF(C6/1000/2^6+G6&lt;=$B$4,G6+C6/1000/2^6*1,G6)&lt;=$B$4,IF(C6/1000/2^6+G6&lt;=$B$4,G6+C6/1000/2^6*1,G6)+C6/1000/2^7*1,IF(C6/1000/2^6+G6&lt;=$B$4,G6+C6/1000/2^6*1,G6))+C6/1000/2^8*1,IF(C6/1000/2^7+IF(C6/1000/2^6+G6&lt;=$B$4,G6+C6/1000/2^6*1,G6)&lt;=$B$4,IF(C6/1000/2^6+G6&lt;=$B$4,G6+C6/1000/2^6*1,G6)+C6/1000/2^7*1,IF(C6/1000/2^6+G6&lt;=$B$4,G6+C6/1000/2^6*1,G6)))))</f>
        <v>0.51149999999999995</v>
      </c>
      <c r="G6" s="56">
        <f t="shared" ref="G6:G20" si="5">IF(C6/1000/2^5+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&lt;=$B$4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+C6/1000/2^5*1,IF(C6/1000/2^4+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&lt;=$B$4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+C6/1000/2^4*1,IF(C6/1000/2^3+IF(C6/1000/2^2+IF(C6/1000/2^1&lt;=$B$4,(C6/1000/2^1)*1,(C6/1000/2^1)*0)&lt;=$B$4,IF(C6/1000/2^1&lt;=$B$4,(C6/1000/2^1)*1,(C6/1000/2^1)*0)+C6/1000/2^2*1,IF(C6/1000/2^1&lt;=$B$4,(C6/1000/2^1)*1,(C6/1000/2^1)*0))&lt;=$B$4,IF(C6/1000/2^2+IF(C6/1000/2^1&lt;=$B$4,(C6/1000/2^1)*1,(C6/1000/2^1)*0)&lt;=$B$4,IF(C6/1000/2^1&lt;=$B$4,(C6/1000/2^1)*1,(C6/1000/2^1)*0)+C6/1000/2^2*1,IF(C6/1000/2^1&lt;=$B$4,(C6/1000/2^1)*1,(C6/1000/2^1)*0))+C6/1000/2^3*1,IF(C6/1000/2^2+IF(C6/1000/2^1&lt;=$B$4,(C6/1000/2^1)*1,(C6/1000/2^1)*0)&lt;=$B$4,IF(C6/1000/2^1&lt;=$B$4,(C6/1000/2^1)*1,(C6/1000/2^1)*0)+C6/1000/2^2*1,IF(C6/1000/2^1&lt;=$B$4,(C6/1000/2^1)*1,(C6/1000/2^1)*0)))))</f>
        <v>0.496</v>
      </c>
      <c r="I6" s="56">
        <v>3</v>
      </c>
      <c r="J6" s="56">
        <f t="shared" ref="J6:J11" si="6">J5/2</f>
        <v>6.3687500000000004</v>
      </c>
      <c r="K6" s="56">
        <f t="shared" ref="K6:K11" si="7">M5+J6</f>
        <v>6.3687500000000004</v>
      </c>
      <c r="L6" s="56">
        <f t="shared" si="0"/>
        <v>0</v>
      </c>
      <c r="M6" s="56">
        <f t="shared" ref="M6:M11" si="8">M5+J6*L6</f>
        <v>0</v>
      </c>
      <c r="N6" s="2">
        <f t="shared" si="1"/>
        <v>2.5</v>
      </c>
    </row>
    <row r="7" spans="1:14" x14ac:dyDescent="0.2">
      <c r="C7" s="56">
        <v>768</v>
      </c>
      <c r="D7" s="57">
        <f t="shared" si="2"/>
        <v>0.46863555908203131</v>
      </c>
      <c r="E7" s="56">
        <f t="shared" si="3"/>
        <v>0.76781250000000012</v>
      </c>
      <c r="F7" s="56">
        <f t="shared" si="4"/>
        <v>0.7672500000000001</v>
      </c>
      <c r="G7" s="56">
        <f t="shared" si="5"/>
        <v>0.74400000000000011</v>
      </c>
      <c r="I7" s="56">
        <v>4</v>
      </c>
      <c r="J7" s="56">
        <f t="shared" si="6"/>
        <v>3.1843750000000002</v>
      </c>
      <c r="K7" s="56">
        <f t="shared" si="7"/>
        <v>3.1843750000000002</v>
      </c>
      <c r="L7" s="56">
        <f t="shared" si="0"/>
        <v>0</v>
      </c>
      <c r="M7" s="56">
        <f t="shared" si="8"/>
        <v>0</v>
      </c>
      <c r="N7" s="2">
        <f t="shared" si="1"/>
        <v>2.5</v>
      </c>
    </row>
    <row r="8" spans="1:14" x14ac:dyDescent="0.2">
      <c r="C8" s="58">
        <v>1024</v>
      </c>
      <c r="D8" s="57">
        <f t="shared" si="2"/>
        <v>0.624847412109375</v>
      </c>
      <c r="E8" s="56">
        <f t="shared" si="3"/>
        <v>1.0237499999999999</v>
      </c>
      <c r="F8" s="56">
        <f t="shared" si="4"/>
        <v>1.0229999999999999</v>
      </c>
      <c r="G8" s="56">
        <f t="shared" si="5"/>
        <v>0.99199999999999999</v>
      </c>
      <c r="I8" s="56">
        <v>5</v>
      </c>
      <c r="J8" s="56">
        <f t="shared" si="6"/>
        <v>1.5921875000000001</v>
      </c>
      <c r="K8" s="56">
        <f t="shared" si="7"/>
        <v>1.5921875000000001</v>
      </c>
      <c r="L8" s="56">
        <f t="shared" si="0"/>
        <v>1</v>
      </c>
      <c r="M8" s="56">
        <f t="shared" si="8"/>
        <v>1.5921875000000001</v>
      </c>
      <c r="N8" s="2">
        <f t="shared" si="1"/>
        <v>2.5</v>
      </c>
    </row>
    <row r="9" spans="1:14" x14ac:dyDescent="0.2">
      <c r="C9" s="56">
        <v>1280</v>
      </c>
      <c r="D9" s="57">
        <f t="shared" si="2"/>
        <v>0.78105926513671864</v>
      </c>
      <c r="E9" s="56">
        <f t="shared" si="3"/>
        <v>1.2796874999999999</v>
      </c>
      <c r="F9" s="56">
        <f t="shared" si="4"/>
        <v>1.2787499999999998</v>
      </c>
      <c r="G9" s="56">
        <f t="shared" si="5"/>
        <v>1.24</v>
      </c>
      <c r="I9" s="56">
        <v>6</v>
      </c>
      <c r="J9" s="56">
        <f t="shared" si="6"/>
        <v>0.79609375000000004</v>
      </c>
      <c r="K9" s="56">
        <f t="shared" si="7"/>
        <v>2.3882812500000004</v>
      </c>
      <c r="L9" s="56">
        <f t="shared" si="0"/>
        <v>1</v>
      </c>
      <c r="M9" s="56">
        <f t="shared" si="8"/>
        <v>2.3882812500000004</v>
      </c>
      <c r="N9" s="2">
        <f t="shared" si="1"/>
        <v>2.5</v>
      </c>
    </row>
    <row r="10" spans="1:14" x14ac:dyDescent="0.2">
      <c r="C10" s="58">
        <v>1536</v>
      </c>
      <c r="D10" s="57">
        <f t="shared" si="2"/>
        <v>0.93727111816406261</v>
      </c>
      <c r="E10" s="56">
        <f t="shared" si="3"/>
        <v>1.5356250000000002</v>
      </c>
      <c r="F10" s="56">
        <f t="shared" si="4"/>
        <v>1.5345000000000002</v>
      </c>
      <c r="G10" s="56">
        <f t="shared" si="5"/>
        <v>1.4880000000000002</v>
      </c>
      <c r="I10" s="56">
        <v>7</v>
      </c>
      <c r="J10" s="56">
        <f t="shared" si="6"/>
        <v>0.39804687500000002</v>
      </c>
      <c r="K10" s="56">
        <f t="shared" si="7"/>
        <v>2.7863281250000003</v>
      </c>
      <c r="L10" s="56">
        <f t="shared" si="0"/>
        <v>0</v>
      </c>
      <c r="M10" s="56">
        <f t="shared" si="8"/>
        <v>2.3882812500000004</v>
      </c>
      <c r="N10" s="2">
        <f t="shared" si="1"/>
        <v>2.5</v>
      </c>
    </row>
    <row r="11" spans="1:14" x14ac:dyDescent="0.2">
      <c r="C11" s="56">
        <v>1792</v>
      </c>
      <c r="D11" s="57">
        <f t="shared" si="2"/>
        <v>1.0934829711914063</v>
      </c>
      <c r="E11" s="56">
        <f t="shared" si="3"/>
        <v>1.7915625000000002</v>
      </c>
      <c r="F11" s="56">
        <f t="shared" si="4"/>
        <v>1.7902500000000001</v>
      </c>
      <c r="G11" s="56">
        <f t="shared" si="5"/>
        <v>1.7360000000000002</v>
      </c>
      <c r="I11" s="56">
        <v>8</v>
      </c>
      <c r="J11" s="56">
        <f t="shared" si="6"/>
        <v>0.19902343750000001</v>
      </c>
      <c r="K11" s="56">
        <f t="shared" si="7"/>
        <v>2.5873046875000005</v>
      </c>
      <c r="L11" s="56">
        <f t="shared" si="0"/>
        <v>0</v>
      </c>
      <c r="M11" s="56">
        <f t="shared" si="8"/>
        <v>2.3882812500000004</v>
      </c>
      <c r="N11" s="2">
        <f t="shared" si="1"/>
        <v>2.5</v>
      </c>
    </row>
    <row r="12" spans="1:14" x14ac:dyDescent="0.2">
      <c r="C12" s="58">
        <v>2048</v>
      </c>
      <c r="D12" s="57">
        <f t="shared" si="2"/>
        <v>1.24969482421875</v>
      </c>
      <c r="E12" s="56">
        <f t="shared" si="3"/>
        <v>2.0474999999999999</v>
      </c>
      <c r="F12" s="56">
        <f t="shared" si="4"/>
        <v>2.0459999999999998</v>
      </c>
      <c r="G12" s="56">
        <f t="shared" si="5"/>
        <v>1.984</v>
      </c>
      <c r="I12" s="56">
        <v>9</v>
      </c>
      <c r="J12" s="56">
        <f t="shared" ref="J12:J53" si="9">J11/2</f>
        <v>9.9511718750000006E-2</v>
      </c>
      <c r="K12" s="56">
        <f t="shared" ref="K12:K15" si="10">M11+J12</f>
        <v>2.4877929687500004</v>
      </c>
      <c r="L12" s="56">
        <f t="shared" si="0"/>
        <v>1</v>
      </c>
      <c r="M12" s="56">
        <f t="shared" ref="M12:M15" si="11">M11+J12*L12</f>
        <v>2.4877929687500004</v>
      </c>
      <c r="N12" s="2">
        <f t="shared" si="1"/>
        <v>2.5</v>
      </c>
    </row>
    <row r="13" spans="1:14" x14ac:dyDescent="0.2">
      <c r="C13" s="56">
        <v>2304</v>
      </c>
      <c r="D13" s="57">
        <f t="shared" si="2"/>
        <v>1.4059066772460935</v>
      </c>
      <c r="E13" s="56">
        <f t="shared" si="3"/>
        <v>2.3034374999999998</v>
      </c>
      <c r="F13" s="56">
        <f t="shared" si="4"/>
        <v>2.3017499999999997</v>
      </c>
      <c r="G13" s="56">
        <f t="shared" si="5"/>
        <v>2.2319999999999998</v>
      </c>
      <c r="I13" s="56">
        <v>10</v>
      </c>
      <c r="J13" s="56">
        <f t="shared" si="9"/>
        <v>4.9755859375000003E-2</v>
      </c>
      <c r="K13" s="56">
        <f t="shared" si="10"/>
        <v>2.5375488281250003</v>
      </c>
      <c r="L13" s="56">
        <f t="shared" si="0"/>
        <v>0</v>
      </c>
      <c r="M13" s="56">
        <f t="shared" si="11"/>
        <v>2.4877929687500004</v>
      </c>
      <c r="N13" s="2">
        <f t="shared" si="1"/>
        <v>2.5</v>
      </c>
    </row>
    <row r="14" spans="1:14" x14ac:dyDescent="0.2">
      <c r="C14" s="58">
        <v>2560</v>
      </c>
      <c r="D14" s="57">
        <f t="shared" si="2"/>
        <v>1.52587890625</v>
      </c>
      <c r="E14" s="56">
        <f t="shared" si="3"/>
        <v>2.5</v>
      </c>
      <c r="F14" s="56">
        <f t="shared" si="4"/>
        <v>2.5</v>
      </c>
      <c r="G14" s="56">
        <f t="shared" si="5"/>
        <v>2.48</v>
      </c>
      <c r="I14" s="56">
        <v>11</v>
      </c>
      <c r="J14" s="56">
        <f t="shared" si="9"/>
        <v>2.4877929687500001E-2</v>
      </c>
      <c r="K14" s="56">
        <f t="shared" si="10"/>
        <v>2.5126708984375004</v>
      </c>
      <c r="L14" s="56">
        <f t="shared" si="0"/>
        <v>0</v>
      </c>
      <c r="M14" s="56">
        <f t="shared" si="11"/>
        <v>2.4877929687500004</v>
      </c>
      <c r="N14" s="2">
        <f t="shared" si="1"/>
        <v>2.5</v>
      </c>
    </row>
    <row r="15" spans="1:14" x14ac:dyDescent="0.2">
      <c r="C15" s="56">
        <v>2816</v>
      </c>
      <c r="D15" s="57">
        <f t="shared" si="2"/>
        <v>1.5257263183593748</v>
      </c>
      <c r="E15" s="56">
        <f t="shared" si="3"/>
        <v>2.4997499999999997</v>
      </c>
      <c r="F15" s="56">
        <f t="shared" si="4"/>
        <v>2.4997499999999997</v>
      </c>
      <c r="G15" s="56">
        <f t="shared" si="5"/>
        <v>2.464</v>
      </c>
      <c r="I15" s="56">
        <v>12</v>
      </c>
      <c r="J15" s="56">
        <f t="shared" si="9"/>
        <v>1.2438964843750001E-2</v>
      </c>
      <c r="K15" s="56">
        <f t="shared" si="10"/>
        <v>2.5002319335937506</v>
      </c>
      <c r="L15" s="56">
        <f t="shared" si="0"/>
        <v>0</v>
      </c>
      <c r="M15" s="56">
        <f t="shared" si="11"/>
        <v>2.4877929687500004</v>
      </c>
      <c r="N15" s="2">
        <f t="shared" si="1"/>
        <v>2.5</v>
      </c>
    </row>
    <row r="16" spans="1:14" x14ac:dyDescent="0.2">
      <c r="C16" s="58">
        <v>3072</v>
      </c>
      <c r="D16" s="57">
        <f t="shared" si="2"/>
        <v>1.5257263183593754</v>
      </c>
      <c r="E16" s="56">
        <f t="shared" si="3"/>
        <v>2.4997500000000006</v>
      </c>
      <c r="F16" s="56">
        <f t="shared" si="4"/>
        <v>2.4990000000000006</v>
      </c>
      <c r="G16" s="56">
        <f t="shared" si="5"/>
        <v>2.4960000000000004</v>
      </c>
      <c r="I16" s="65">
        <v>13</v>
      </c>
      <c r="J16" s="65">
        <f t="shared" si="9"/>
        <v>6.2194824218750003E-3</v>
      </c>
      <c r="K16" s="65">
        <f t="shared" ref="K16:K29" si="12">M15+J16</f>
        <v>2.4940124511718755</v>
      </c>
      <c r="L16" s="65">
        <f t="shared" ref="L16:L29" si="13">IF($B$4&gt;=K16,1,0)</f>
        <v>1</v>
      </c>
      <c r="M16" s="65">
        <f t="shared" ref="M16:M29" si="14">M15+J16*L16</f>
        <v>2.4940124511718755</v>
      </c>
      <c r="N16" s="65">
        <f t="shared" si="1"/>
        <v>2.5</v>
      </c>
    </row>
    <row r="17" spans="3:14" x14ac:dyDescent="0.2">
      <c r="C17" s="56">
        <v>3328</v>
      </c>
      <c r="D17" s="57">
        <f t="shared" si="2"/>
        <v>1.525421142578125</v>
      </c>
      <c r="E17" s="56">
        <f t="shared" si="3"/>
        <v>2.49925</v>
      </c>
      <c r="F17" s="56">
        <f t="shared" si="4"/>
        <v>2.49925</v>
      </c>
      <c r="G17" s="56">
        <f t="shared" si="5"/>
        <v>2.496</v>
      </c>
      <c r="I17" s="65">
        <v>14</v>
      </c>
      <c r="J17" s="65">
        <f t="shared" si="9"/>
        <v>3.1097412109375002E-3</v>
      </c>
      <c r="K17" s="65">
        <f t="shared" si="12"/>
        <v>2.4971221923828129</v>
      </c>
      <c r="L17" s="65">
        <f t="shared" si="13"/>
        <v>1</v>
      </c>
      <c r="M17" s="65">
        <f t="shared" si="14"/>
        <v>2.4971221923828129</v>
      </c>
      <c r="N17" s="65">
        <f t="shared" si="1"/>
        <v>2.5</v>
      </c>
    </row>
    <row r="18" spans="3:14" x14ac:dyDescent="0.2">
      <c r="C18" s="58">
        <v>3584</v>
      </c>
      <c r="D18" s="57">
        <f t="shared" si="2"/>
        <v>1.5258026123046879</v>
      </c>
      <c r="E18" s="56">
        <f t="shared" si="3"/>
        <v>2.4998750000000007</v>
      </c>
      <c r="F18" s="56">
        <f t="shared" si="4"/>
        <v>2.4990000000000006</v>
      </c>
      <c r="G18" s="56">
        <f t="shared" si="5"/>
        <v>2.4640000000000004</v>
      </c>
      <c r="I18" s="65">
        <v>15</v>
      </c>
      <c r="J18" s="65">
        <f t="shared" si="9"/>
        <v>1.5548706054687501E-3</v>
      </c>
      <c r="K18" s="65">
        <f t="shared" si="12"/>
        <v>2.4986770629882815</v>
      </c>
      <c r="L18" s="65">
        <f t="shared" si="13"/>
        <v>1</v>
      </c>
      <c r="M18" s="65">
        <f t="shared" si="14"/>
        <v>2.4986770629882815</v>
      </c>
      <c r="N18" s="65">
        <f t="shared" si="1"/>
        <v>2.5</v>
      </c>
    </row>
    <row r="19" spans="3:14" x14ac:dyDescent="0.2">
      <c r="C19" s="56">
        <v>3840</v>
      </c>
      <c r="D19" s="57">
        <f t="shared" si="2"/>
        <v>1.5254974365234373</v>
      </c>
      <c r="E19" s="56">
        <f t="shared" si="3"/>
        <v>2.4993749999999997</v>
      </c>
      <c r="F19" s="56">
        <f t="shared" si="4"/>
        <v>2.4974999999999996</v>
      </c>
      <c r="G19" s="56">
        <f t="shared" si="5"/>
        <v>2.4</v>
      </c>
      <c r="I19" s="65">
        <v>16</v>
      </c>
      <c r="J19" s="65">
        <f t="shared" si="9"/>
        <v>7.7743530273437504E-4</v>
      </c>
      <c r="K19" s="65">
        <f t="shared" si="12"/>
        <v>2.4994544982910161</v>
      </c>
      <c r="L19" s="65">
        <f t="shared" si="13"/>
        <v>1</v>
      </c>
      <c r="M19" s="65">
        <f t="shared" si="14"/>
        <v>2.4994544982910161</v>
      </c>
      <c r="N19" s="65">
        <f t="shared" si="1"/>
        <v>2.5</v>
      </c>
    </row>
    <row r="20" spans="3:14" x14ac:dyDescent="0.2">
      <c r="C20" s="58">
        <v>4096</v>
      </c>
      <c r="D20" s="57">
        <f t="shared" si="2"/>
        <v>1.5258789062500002</v>
      </c>
      <c r="E20" s="56">
        <f t="shared" si="3"/>
        <v>2.5000000000000004</v>
      </c>
      <c r="F20" s="56">
        <f t="shared" si="4"/>
        <v>2.5000000000000004</v>
      </c>
      <c r="G20" s="56">
        <f t="shared" si="5"/>
        <v>2.4320000000000004</v>
      </c>
      <c r="I20" s="65">
        <v>17</v>
      </c>
      <c r="J20" s="65">
        <f t="shared" si="9"/>
        <v>3.8871765136718752E-4</v>
      </c>
      <c r="K20" s="65">
        <f t="shared" si="12"/>
        <v>2.4998432159423833</v>
      </c>
      <c r="L20" s="65">
        <f t="shared" si="13"/>
        <v>1</v>
      </c>
      <c r="M20" s="65">
        <f t="shared" si="14"/>
        <v>2.4998432159423833</v>
      </c>
      <c r="N20" s="65">
        <f t="shared" si="1"/>
        <v>2.5</v>
      </c>
    </row>
    <row r="21" spans="3:14" x14ac:dyDescent="0.2">
      <c r="C21" s="60">
        <v>4352</v>
      </c>
      <c r="D21" s="61">
        <f t="shared" ref="D21:D25" si="15">$A$4*1000*(E21/4096)</f>
        <v>1.5252685546875</v>
      </c>
      <c r="E21" s="60">
        <f t="shared" ref="E21:E25" si="16">IF(C21/1000/2^12+IF(C21/1000/2^11+F21&lt;=$B$4,F21+C21/1000/2^11*1,F21)&lt;=$B$4,IF(C21/1000/2^11+F21&lt;=$B$4,F21+C21/1000/2^11*1,F21)+C21/1000/2^12*1,IF(C21/1000/2^11+F21&lt;=$B$4,F21+C21/1000/2^11*1,F21))</f>
        <v>2.4990000000000001</v>
      </c>
      <c r="F21" s="60">
        <f t="shared" ref="F21:F25" si="17">IF(C21/1000/2^10+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&lt;=$B$4,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+C21/1000/2^10*1,IF(C21/1000/2^9+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&lt;=$B$4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+C21/1000/2^9*1,IF(C21/1000/2^8+IF(C21/1000/2^7+IF(C21/1000/2^6+G21&lt;=$B$4,G21+C21/1000/2^6*1,G21)&lt;=$B$4,IF(C21/1000/2^6+G21&lt;=$B$4,G21+C21/1000/2^6*1,G21)+C21/1000/2^7*1,IF(C21/1000/2^6+G21&lt;=$B$4,G21+C21/1000/2^6*1,G21))&lt;=$B$4,IF(C21/1000/2^7+IF(C21/1000/2^6+G21&lt;=$B$4,G21+C21/1000/2^6*1,G21)&lt;=$B$4,IF(C21/1000/2^6+G21&lt;=$B$4,G21+C21/1000/2^6*1,G21)+C21/1000/2^7*1,IF(C21/1000/2^6+G21&lt;=$B$4,G21+C21/1000/2^6*1,G21))+C21/1000/2^8*1,IF(C21/1000/2^7+IF(C21/1000/2^6+G21&lt;=$B$4,G21+C21/1000/2^6*1,G21)&lt;=$B$4,IF(C21/1000/2^6+G21&lt;=$B$4,G21+C21/1000/2^6*1,G21)+C21/1000/2^7*1,IF(C21/1000/2^6+G21&lt;=$B$4,G21+C21/1000/2^6*1,G21)))))</f>
        <v>2.4990000000000001</v>
      </c>
      <c r="G21" s="60">
        <f t="shared" ref="G21:G25" si="18">IF(C21/1000/2^5+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&lt;=$B$4,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+C21/1000/2^5*1,IF(C21/1000/2^4+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&lt;=$B$4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+C21/1000/2^4*1,IF(C21/1000/2^3+IF(C21/1000/2^2+IF(C21/1000/2^1&lt;=$B$4,(C21/1000/2^1)*1,(C21/1000/2^1)*0)&lt;=$B$4,IF(C21/1000/2^1&lt;=$B$4,(C21/1000/2^1)*1,(C21/1000/2^1)*0)+C21/1000/2^2*1,IF(C21/1000/2^1&lt;=$B$4,(C21/1000/2^1)*1,(C21/1000/2^1)*0))&lt;=$B$4,IF(C21/1000/2^2+IF(C21/1000/2^1&lt;=$B$4,(C21/1000/2^1)*1,(C21/1000/2^1)*0)&lt;=$B$4,IF(C21/1000/2^1&lt;=$B$4,(C21/1000/2^1)*1,(C21/1000/2^1)*0)+C21/1000/2^2*1,IF(C21/1000/2^1&lt;=$B$4,(C21/1000/2^1)*1,(C21/1000/2^1)*0))+C21/1000/2^3*1,IF(C21/1000/2^2+IF(C21/1000/2^1&lt;=$B$4,(C21/1000/2^1)*1,(C21/1000/2^1)*0)&lt;=$B$4,IF(C21/1000/2^1&lt;=$B$4,(C21/1000/2^1)*1,(C21/1000/2^1)*0)+C21/1000/2^2*1,IF(C21/1000/2^1&lt;=$B$4,(C21/1000/2^1)*1,(C21/1000/2^1)*0)))))</f>
        <v>2.4480000000000004</v>
      </c>
      <c r="I21" s="65">
        <v>18</v>
      </c>
      <c r="J21" s="65">
        <f t="shared" si="9"/>
        <v>1.9435882568359376E-4</v>
      </c>
      <c r="K21" s="65">
        <f t="shared" si="12"/>
        <v>2.5000375747680668</v>
      </c>
      <c r="L21" s="65">
        <f t="shared" si="13"/>
        <v>0</v>
      </c>
      <c r="M21" s="65">
        <f t="shared" si="14"/>
        <v>2.4998432159423833</v>
      </c>
      <c r="N21" s="65">
        <f t="shared" si="1"/>
        <v>2.5</v>
      </c>
    </row>
    <row r="22" spans="3:14" x14ac:dyDescent="0.2">
      <c r="C22" s="60">
        <v>4608</v>
      </c>
      <c r="D22" s="61">
        <f t="shared" si="15"/>
        <v>1.525726318359375</v>
      </c>
      <c r="E22" s="60">
        <f t="shared" si="16"/>
        <v>2.4997500000000001</v>
      </c>
      <c r="F22" s="60">
        <f t="shared" si="17"/>
        <v>2.4975000000000001</v>
      </c>
      <c r="G22" s="60">
        <f t="shared" si="18"/>
        <v>2.448</v>
      </c>
      <c r="I22" s="65">
        <v>19</v>
      </c>
      <c r="J22" s="65">
        <f t="shared" si="9"/>
        <v>9.717941284179688E-5</v>
      </c>
      <c r="K22" s="65">
        <f t="shared" si="12"/>
        <v>2.4999403953552251</v>
      </c>
      <c r="L22" s="65">
        <f t="shared" si="13"/>
        <v>1</v>
      </c>
      <c r="M22" s="65">
        <f t="shared" si="14"/>
        <v>2.4999403953552251</v>
      </c>
      <c r="N22" s="65">
        <f t="shared" si="1"/>
        <v>2.5</v>
      </c>
    </row>
    <row r="23" spans="3:14" x14ac:dyDescent="0.2">
      <c r="C23" s="62">
        <v>4864</v>
      </c>
      <c r="D23" s="61">
        <f t="shared" si="15"/>
        <v>1.5256881713867188</v>
      </c>
      <c r="E23" s="60">
        <f t="shared" si="16"/>
        <v>2.4996874999999998</v>
      </c>
      <c r="F23" s="60">
        <f t="shared" si="17"/>
        <v>2.4984999999999999</v>
      </c>
      <c r="G23" s="60">
        <f t="shared" si="18"/>
        <v>2.4319999999999999</v>
      </c>
      <c r="I23" s="65">
        <v>20</v>
      </c>
      <c r="J23" s="65">
        <f t="shared" si="9"/>
        <v>4.858970642089844E-5</v>
      </c>
      <c r="K23" s="65">
        <f t="shared" si="12"/>
        <v>2.4999889850616461</v>
      </c>
      <c r="L23" s="65">
        <f t="shared" si="13"/>
        <v>1</v>
      </c>
      <c r="M23" s="65">
        <f t="shared" si="14"/>
        <v>2.4999889850616461</v>
      </c>
      <c r="N23" s="65">
        <f t="shared" si="1"/>
        <v>2.5</v>
      </c>
    </row>
    <row r="24" spans="3:14" x14ac:dyDescent="0.2">
      <c r="C24" s="60">
        <v>5120</v>
      </c>
      <c r="D24" s="61">
        <f t="shared" si="15"/>
        <v>1.52587890625</v>
      </c>
      <c r="E24" s="60">
        <f t="shared" si="16"/>
        <v>2.5</v>
      </c>
      <c r="F24" s="60">
        <f t="shared" si="17"/>
        <v>2.5</v>
      </c>
      <c r="G24" s="60">
        <f t="shared" si="18"/>
        <v>2.4</v>
      </c>
      <c r="I24" s="65">
        <v>21</v>
      </c>
      <c r="J24" s="65">
        <f t="shared" si="9"/>
        <v>2.429485321044922E-5</v>
      </c>
      <c r="K24" s="65">
        <f t="shared" si="12"/>
        <v>2.5000132799148567</v>
      </c>
      <c r="L24" s="65">
        <f t="shared" si="13"/>
        <v>0</v>
      </c>
      <c r="M24" s="65">
        <f t="shared" si="14"/>
        <v>2.4999889850616461</v>
      </c>
      <c r="N24" s="65">
        <f t="shared" si="1"/>
        <v>2.5</v>
      </c>
    </row>
    <row r="25" spans="3:14" x14ac:dyDescent="0.2">
      <c r="C25" s="62">
        <v>5376</v>
      </c>
      <c r="D25" s="61">
        <f t="shared" si="15"/>
        <v>1.5252685546874998</v>
      </c>
      <c r="E25" s="60">
        <f t="shared" si="16"/>
        <v>2.4989999999999997</v>
      </c>
      <c r="F25" s="60">
        <f t="shared" si="17"/>
        <v>2.4989999999999997</v>
      </c>
      <c r="G25" s="60">
        <f t="shared" si="18"/>
        <v>2.3519999999999999</v>
      </c>
      <c r="I25" s="65">
        <v>22</v>
      </c>
      <c r="J25" s="65">
        <f t="shared" si="9"/>
        <v>1.214742660522461E-5</v>
      </c>
      <c r="K25" s="65">
        <f t="shared" si="12"/>
        <v>2.5000011324882512</v>
      </c>
      <c r="L25" s="65">
        <f t="shared" si="13"/>
        <v>0</v>
      </c>
      <c r="M25" s="65">
        <f t="shared" si="14"/>
        <v>2.4999889850616461</v>
      </c>
      <c r="N25" s="65">
        <f t="shared" si="1"/>
        <v>2.5</v>
      </c>
    </row>
    <row r="26" spans="3:14" x14ac:dyDescent="0.2">
      <c r="C26" s="60">
        <v>5632</v>
      </c>
      <c r="D26" s="61">
        <f t="shared" ref="D26:D34" si="19">$A$4*1000*(E26/4096)</f>
        <v>1.5257263183593748</v>
      </c>
      <c r="E26" s="60">
        <f t="shared" ref="E26:E34" si="20">IF(C26/1000/2^12+IF(C26/1000/2^11+F26&lt;=$B$4,F26+C26/1000/2^11*1,F26)&lt;=$B$4,IF(C26/1000/2^11+F26&lt;=$B$4,F26+C26/1000/2^11*1,F26)+C26/1000/2^12*1,IF(C26/1000/2^11+F26&lt;=$B$4,F26+C26/1000/2^11*1,F26))</f>
        <v>2.4997499999999997</v>
      </c>
      <c r="F26" s="60">
        <f t="shared" ref="F26:F34" si="21">IF(C26/1000/2^10+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&lt;=$B$4,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+C26/1000/2^10*1,IF(C26/1000/2^9+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&lt;=$B$4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+C26/1000/2^9*1,IF(C26/1000/2^8+IF(C26/1000/2^7+IF(C26/1000/2^6+G26&lt;=$B$4,G26+C26/1000/2^6*1,G26)&lt;=$B$4,IF(C26/1000/2^6+G26&lt;=$B$4,G26+C26/1000/2^6*1,G26)+C26/1000/2^7*1,IF(C26/1000/2^6+G26&lt;=$B$4,G26+C26/1000/2^6*1,G26))&lt;=$B$4,IF(C26/1000/2^7+IF(C26/1000/2^6+G26&lt;=$B$4,G26+C26/1000/2^6*1,G26)&lt;=$B$4,IF(C26/1000/2^6+G26&lt;=$B$4,G26+C26/1000/2^6*1,G26)+C26/1000/2^7*1,IF(C26/1000/2^6+G26&lt;=$B$4,G26+C26/1000/2^6*1,G26))+C26/1000/2^8*1,IF(C26/1000/2^7+IF(C26/1000/2^6+G26&lt;=$B$4,G26+C26/1000/2^6*1,G26)&lt;=$B$4,IF(C26/1000/2^6+G26&lt;=$B$4,G26+C26/1000/2^6*1,G26)+C26/1000/2^7*1,IF(C26/1000/2^6+G26&lt;=$B$4,G26+C26/1000/2^6*1,G26)))))</f>
        <v>2.4969999999999999</v>
      </c>
      <c r="G26" s="60">
        <f t="shared" ref="G26:G34" si="22">IF(C26/1000/2^5+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&lt;=$B$4,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+C26/1000/2^5*1,IF(C26/1000/2^4+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&lt;=$B$4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+C26/1000/2^4*1,IF(C26/1000/2^3+IF(C26/1000/2^2+IF(C26/1000/2^1&lt;=$B$4,(C26/1000/2^1)*1,(C26/1000/2^1)*0)&lt;=$B$4,IF(C26/1000/2^1&lt;=$B$4,(C26/1000/2^1)*1,(C26/1000/2^1)*0)+C26/1000/2^2*1,IF(C26/1000/2^1&lt;=$B$4,(C26/1000/2^1)*1,(C26/1000/2^1)*0))&lt;=$B$4,IF(C26/1000/2^2+IF(C26/1000/2^1&lt;=$B$4,(C26/1000/2^1)*1,(C26/1000/2^1)*0)&lt;=$B$4,IF(C26/1000/2^1&lt;=$B$4,(C26/1000/2^1)*1,(C26/1000/2^1)*0)+C26/1000/2^2*1,IF(C26/1000/2^1&lt;=$B$4,(C26/1000/2^1)*1,(C26/1000/2^1)*0))+C26/1000/2^3*1,IF(C26/1000/2^2+IF(C26/1000/2^1&lt;=$B$4,(C26/1000/2^1)*1,(C26/1000/2^1)*0)&lt;=$B$4,IF(C26/1000/2^1&lt;=$B$4,(C26/1000/2^1)*1,(C26/1000/2^1)*0)+C26/1000/2^2*1,IF(C26/1000/2^1&lt;=$B$4,(C26/1000/2^1)*1,(C26/1000/2^1)*0)))))</f>
        <v>2.464</v>
      </c>
      <c r="I26" s="65">
        <v>23</v>
      </c>
      <c r="J26" s="65">
        <f t="shared" si="9"/>
        <v>6.073713302612305E-6</v>
      </c>
      <c r="K26" s="65">
        <f t="shared" si="12"/>
        <v>2.4999950587749487</v>
      </c>
      <c r="L26" s="65">
        <f t="shared" si="13"/>
        <v>1</v>
      </c>
      <c r="M26" s="65">
        <f t="shared" si="14"/>
        <v>2.4999950587749487</v>
      </c>
      <c r="N26" s="65">
        <f t="shared" si="1"/>
        <v>2.5</v>
      </c>
    </row>
    <row r="27" spans="3:14" x14ac:dyDescent="0.2">
      <c r="C27" s="60">
        <v>5888</v>
      </c>
      <c r="D27" s="61">
        <f t="shared" si="19"/>
        <v>1.5257644653320315</v>
      </c>
      <c r="E27" s="60">
        <f t="shared" si="20"/>
        <v>2.4998125000000004</v>
      </c>
      <c r="F27" s="60">
        <f t="shared" si="21"/>
        <v>2.4955000000000003</v>
      </c>
      <c r="G27" s="60">
        <f t="shared" si="22"/>
        <v>2.3920000000000003</v>
      </c>
      <c r="I27" s="65">
        <v>24</v>
      </c>
      <c r="J27" s="65">
        <f t="shared" si="9"/>
        <v>3.0368566513061525E-6</v>
      </c>
      <c r="K27" s="65">
        <f t="shared" si="12"/>
        <v>2.4999980956316001</v>
      </c>
      <c r="L27" s="65">
        <f t="shared" si="13"/>
        <v>1</v>
      </c>
      <c r="M27" s="65">
        <f t="shared" si="14"/>
        <v>2.4999980956316001</v>
      </c>
      <c r="N27" s="65">
        <f t="shared" si="1"/>
        <v>2.5</v>
      </c>
    </row>
    <row r="28" spans="3:14" x14ac:dyDescent="0.2">
      <c r="C28" s="62">
        <v>6144</v>
      </c>
      <c r="D28" s="61">
        <f t="shared" si="19"/>
        <v>1.5252685546875004</v>
      </c>
      <c r="E28" s="60">
        <f t="shared" si="20"/>
        <v>2.4990000000000006</v>
      </c>
      <c r="F28" s="60">
        <f t="shared" si="21"/>
        <v>2.4960000000000004</v>
      </c>
      <c r="G28" s="60">
        <f t="shared" si="22"/>
        <v>2.4960000000000004</v>
      </c>
      <c r="I28" s="65">
        <v>25</v>
      </c>
      <c r="J28" s="65">
        <f t="shared" si="9"/>
        <v>1.5184283256530763E-6</v>
      </c>
      <c r="K28" s="65">
        <f t="shared" si="12"/>
        <v>2.4999996140599259</v>
      </c>
      <c r="L28" s="65">
        <f t="shared" si="13"/>
        <v>1</v>
      </c>
      <c r="M28" s="65">
        <f t="shared" si="14"/>
        <v>2.4999996140599259</v>
      </c>
      <c r="N28" s="65">
        <f t="shared" si="1"/>
        <v>2.5</v>
      </c>
    </row>
    <row r="29" spans="3:14" x14ac:dyDescent="0.2">
      <c r="C29" s="60">
        <v>6400</v>
      </c>
      <c r="D29" s="61">
        <f t="shared" si="19"/>
        <v>1.5258789062500002</v>
      </c>
      <c r="E29" s="60">
        <f t="shared" si="20"/>
        <v>2.5000000000000004</v>
      </c>
      <c r="F29" s="60">
        <f t="shared" si="21"/>
        <v>2.5000000000000004</v>
      </c>
      <c r="G29" s="60">
        <f t="shared" si="22"/>
        <v>2.4000000000000004</v>
      </c>
      <c r="I29" s="65">
        <v>26</v>
      </c>
      <c r="J29" s="65">
        <f t="shared" si="9"/>
        <v>7.5921416282653813E-7</v>
      </c>
      <c r="K29" s="65">
        <f t="shared" si="12"/>
        <v>2.5000003732740885</v>
      </c>
      <c r="L29" s="65">
        <f t="shared" si="13"/>
        <v>0</v>
      </c>
      <c r="M29" s="65">
        <f t="shared" si="14"/>
        <v>2.4999996140599259</v>
      </c>
      <c r="N29" s="65">
        <f t="shared" si="1"/>
        <v>2.5</v>
      </c>
    </row>
    <row r="30" spans="3:14" x14ac:dyDescent="0.2">
      <c r="C30" s="60">
        <v>6656</v>
      </c>
      <c r="D30" s="61">
        <f t="shared" si="19"/>
        <v>1.525421142578125</v>
      </c>
      <c r="E30" s="60">
        <f t="shared" si="20"/>
        <v>2.49925</v>
      </c>
      <c r="F30" s="60">
        <f t="shared" si="21"/>
        <v>2.496</v>
      </c>
      <c r="G30" s="60">
        <f t="shared" si="22"/>
        <v>2.496</v>
      </c>
      <c r="I30" s="65">
        <v>27</v>
      </c>
      <c r="J30" s="65">
        <f t="shared" si="9"/>
        <v>3.7960708141326906E-7</v>
      </c>
      <c r="K30" s="65">
        <f t="shared" ref="K30:K53" si="23">M29+J30</f>
        <v>2.4999999936670072</v>
      </c>
      <c r="L30" s="65">
        <f t="shared" ref="L30:L53" si="24">IF($B$4&gt;=K30,1,0)</f>
        <v>1</v>
      </c>
      <c r="M30" s="65">
        <f t="shared" ref="M30:M53" si="25">M29+J30*L30</f>
        <v>2.4999999936670072</v>
      </c>
      <c r="N30" s="65">
        <f t="shared" si="1"/>
        <v>2.5</v>
      </c>
    </row>
    <row r="31" spans="3:14" x14ac:dyDescent="0.2">
      <c r="C31" s="60">
        <v>6912</v>
      </c>
      <c r="D31" s="61">
        <f t="shared" si="19"/>
        <v>1.5253829956054692</v>
      </c>
      <c r="E31" s="60">
        <f t="shared" si="20"/>
        <v>2.4991875000000006</v>
      </c>
      <c r="F31" s="60">
        <f t="shared" si="21"/>
        <v>2.4975000000000005</v>
      </c>
      <c r="G31" s="60">
        <f t="shared" si="22"/>
        <v>2.3760000000000003</v>
      </c>
      <c r="I31" s="65">
        <v>28</v>
      </c>
      <c r="J31" s="65">
        <f t="shared" si="9"/>
        <v>1.8980354070663453E-7</v>
      </c>
      <c r="K31" s="65">
        <f t="shared" si="23"/>
        <v>2.5000001834705481</v>
      </c>
      <c r="L31" s="65">
        <f t="shared" si="24"/>
        <v>0</v>
      </c>
      <c r="M31" s="65">
        <f t="shared" si="25"/>
        <v>2.4999999936670072</v>
      </c>
      <c r="N31" s="65">
        <f t="shared" si="1"/>
        <v>2.5</v>
      </c>
    </row>
    <row r="32" spans="3:14" x14ac:dyDescent="0.2">
      <c r="C32" s="62">
        <v>7168</v>
      </c>
      <c r="D32" s="61">
        <f t="shared" si="19"/>
        <v>1.5252685546875004</v>
      </c>
      <c r="E32" s="60">
        <f t="shared" si="20"/>
        <v>2.4990000000000006</v>
      </c>
      <c r="F32" s="60">
        <f t="shared" si="21"/>
        <v>2.4990000000000006</v>
      </c>
      <c r="G32" s="60">
        <f t="shared" si="22"/>
        <v>2.4640000000000004</v>
      </c>
      <c r="I32" s="65">
        <v>29</v>
      </c>
      <c r="J32" s="65">
        <f t="shared" si="9"/>
        <v>9.4901770353317266E-8</v>
      </c>
      <c r="K32" s="65">
        <f t="shared" si="23"/>
        <v>2.5000000885687776</v>
      </c>
      <c r="L32" s="65">
        <f t="shared" si="24"/>
        <v>0</v>
      </c>
      <c r="M32" s="65">
        <f t="shared" si="25"/>
        <v>2.4999999936670072</v>
      </c>
      <c r="N32" s="65">
        <f t="shared" si="1"/>
        <v>2.5</v>
      </c>
    </row>
    <row r="33" spans="3:14" x14ac:dyDescent="0.2">
      <c r="C33" s="60">
        <v>7424</v>
      </c>
      <c r="D33" s="61">
        <f t="shared" si="19"/>
        <v>1.525535583496094</v>
      </c>
      <c r="E33" s="60">
        <f t="shared" si="20"/>
        <v>2.4994375000000004</v>
      </c>
      <c r="F33" s="60">
        <f t="shared" si="21"/>
        <v>2.4940000000000002</v>
      </c>
      <c r="G33" s="60">
        <f t="shared" si="22"/>
        <v>2.3200000000000003</v>
      </c>
      <c r="I33" s="65">
        <v>30</v>
      </c>
      <c r="J33" s="65">
        <f t="shared" si="9"/>
        <v>4.7450885176658633E-8</v>
      </c>
      <c r="K33" s="65">
        <f t="shared" si="23"/>
        <v>2.5000000411178922</v>
      </c>
      <c r="L33" s="65">
        <f t="shared" si="24"/>
        <v>0</v>
      </c>
      <c r="M33" s="65">
        <f t="shared" si="25"/>
        <v>2.4999999936670072</v>
      </c>
      <c r="N33" s="65">
        <f t="shared" si="1"/>
        <v>2.5</v>
      </c>
    </row>
    <row r="34" spans="3:14" x14ac:dyDescent="0.2">
      <c r="C34" s="62">
        <v>7680</v>
      </c>
      <c r="D34" s="61">
        <f t="shared" si="19"/>
        <v>1.5254974365234373</v>
      </c>
      <c r="E34" s="60">
        <f t="shared" si="20"/>
        <v>2.4993749999999997</v>
      </c>
      <c r="F34" s="60">
        <f t="shared" si="21"/>
        <v>2.4974999999999996</v>
      </c>
      <c r="G34" s="60">
        <f t="shared" si="22"/>
        <v>2.4</v>
      </c>
      <c r="I34" s="65">
        <v>31</v>
      </c>
      <c r="J34" s="65">
        <f t="shared" si="9"/>
        <v>2.3725442588329317E-8</v>
      </c>
      <c r="K34" s="65">
        <f t="shared" si="23"/>
        <v>2.5000000173924497</v>
      </c>
      <c r="L34" s="65">
        <f t="shared" si="24"/>
        <v>0</v>
      </c>
      <c r="M34" s="65">
        <f t="shared" si="25"/>
        <v>2.4999999936670072</v>
      </c>
      <c r="N34" s="65">
        <f t="shared" si="1"/>
        <v>2.5</v>
      </c>
    </row>
    <row r="35" spans="3:14" x14ac:dyDescent="0.2">
      <c r="C35" s="60">
        <v>7936</v>
      </c>
      <c r="D35" s="61">
        <f t="shared" ref="D35:D36" si="26">$A$4*1000*(E35/4096)</f>
        <v>1.5254974365234373</v>
      </c>
      <c r="E35" s="60">
        <f t="shared" ref="E35:E36" si="27">IF(C35/1000/2^12+IF(C35/1000/2^11+F35&lt;=$B$4,F35+C35/1000/2^11*1,F35)&lt;=$B$4,IF(C35/1000/2^11+F35&lt;=$B$4,F35+C35/1000/2^11*1,F35)+C35/1000/2^12*1,IF(C35/1000/2^11+F35&lt;=$B$4,F35+C35/1000/2^11*1,F35))</f>
        <v>2.4993749999999997</v>
      </c>
      <c r="F35" s="60">
        <f t="shared" ref="F35:F36" si="28">IF(C35/1000/2^10+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&lt;=$B$4,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+C35/1000/2^10*1,IF(C35/1000/2^9+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&lt;=$B$4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+C35/1000/2^9*1,IF(C35/1000/2^8+IF(C35/1000/2^7+IF(C35/1000/2^6+G35&lt;=$B$4,G35+C35/1000/2^6*1,G35)&lt;=$B$4,IF(C35/1000/2^6+G35&lt;=$B$4,G35+C35/1000/2^6*1,G35)+C35/1000/2^7*1,IF(C35/1000/2^6+G35&lt;=$B$4,G35+C35/1000/2^6*1,G35))&lt;=$B$4,IF(C35/1000/2^7+IF(C35/1000/2^6+G35&lt;=$B$4,G35+C35/1000/2^6*1,G35)&lt;=$B$4,IF(C35/1000/2^6+G35&lt;=$B$4,G35+C35/1000/2^6*1,G35)+C35/1000/2^7*1,IF(C35/1000/2^6+G35&lt;=$B$4,G35+C35/1000/2^6*1,G35))+C35/1000/2^8*1,IF(C35/1000/2^7+IF(C35/1000/2^6+G35&lt;=$B$4,G35+C35/1000/2^6*1,G35)&lt;=$B$4,IF(C35/1000/2^6+G35&lt;=$B$4,G35+C35/1000/2^6*1,G35)+C35/1000/2^7*1,IF(C35/1000/2^6+G35&lt;=$B$4,G35+C35/1000/2^6*1,G35)))))</f>
        <v>2.4954999999999998</v>
      </c>
      <c r="G35" s="60">
        <f t="shared" ref="G35:G36" si="29">IF(C35/1000/2^5+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&lt;=$B$4,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+C35/1000/2^5*1,IF(C35/1000/2^4+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&lt;=$B$4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+C35/1000/2^4*1,IF(C35/1000/2^3+IF(C35/1000/2^2+IF(C35/1000/2^1&lt;=$B$4,(C35/1000/2^1)*1,(C35/1000/2^1)*0)&lt;=$B$4,IF(C35/1000/2^1&lt;=$B$4,(C35/1000/2^1)*1,(C35/1000/2^1)*0)+C35/1000/2^2*1,IF(C35/1000/2^1&lt;=$B$4,(C35/1000/2^1)*1,(C35/1000/2^1)*0))&lt;=$B$4,IF(C35/1000/2^2+IF(C35/1000/2^1&lt;=$B$4,(C35/1000/2^1)*1,(C35/1000/2^1)*0)&lt;=$B$4,IF(C35/1000/2^1&lt;=$B$4,(C35/1000/2^1)*1,(C35/1000/2^1)*0)+C35/1000/2^2*1,IF(C35/1000/2^1&lt;=$B$4,(C35/1000/2^1)*1,(C35/1000/2^1)*0))+C35/1000/2^3*1,IF(C35/1000/2^2+IF(C35/1000/2^1&lt;=$B$4,(C35/1000/2^1)*1,(C35/1000/2^1)*0)&lt;=$B$4,IF(C35/1000/2^1&lt;=$B$4,(C35/1000/2^1)*1,(C35/1000/2^1)*0)+C35/1000/2^2*1,IF(C35/1000/2^1&lt;=$B$4,(C35/1000/2^1)*1,(C35/1000/2^1)*0)))))</f>
        <v>2.48</v>
      </c>
      <c r="I35" s="65">
        <v>32</v>
      </c>
      <c r="J35" s="65">
        <f t="shared" si="9"/>
        <v>1.1862721294164658E-8</v>
      </c>
      <c r="K35" s="65">
        <f t="shared" si="23"/>
        <v>2.5000000055297287</v>
      </c>
      <c r="L35" s="65">
        <f t="shared" si="24"/>
        <v>0</v>
      </c>
      <c r="M35" s="65">
        <f t="shared" si="25"/>
        <v>2.4999999936670072</v>
      </c>
      <c r="N35" s="65">
        <f t="shared" si="1"/>
        <v>2.5</v>
      </c>
    </row>
    <row r="36" spans="3:14" x14ac:dyDescent="0.2">
      <c r="C36" s="60">
        <v>8192</v>
      </c>
      <c r="D36" s="61">
        <f t="shared" si="26"/>
        <v>1.5258789062500002</v>
      </c>
      <c r="E36" s="60">
        <f t="shared" si="27"/>
        <v>2.5000000000000004</v>
      </c>
      <c r="F36" s="60">
        <f t="shared" si="28"/>
        <v>2.4960000000000004</v>
      </c>
      <c r="G36" s="60">
        <f t="shared" si="29"/>
        <v>2.3040000000000003</v>
      </c>
      <c r="I36" s="65">
        <v>33</v>
      </c>
      <c r="J36" s="65">
        <f t="shared" si="9"/>
        <v>5.9313606470823291E-9</v>
      </c>
      <c r="K36" s="65">
        <f t="shared" si="23"/>
        <v>2.4999999995983679</v>
      </c>
      <c r="L36" s="65">
        <f t="shared" si="24"/>
        <v>1</v>
      </c>
      <c r="M36" s="65">
        <f t="shared" si="25"/>
        <v>2.4999999995983679</v>
      </c>
      <c r="N36" s="65">
        <f t="shared" si="1"/>
        <v>2.5</v>
      </c>
    </row>
    <row r="37" spans="3:14" x14ac:dyDescent="0.2">
      <c r="C37" s="63">
        <v>8448</v>
      </c>
      <c r="D37" s="64">
        <f t="shared" ref="D37:D38" si="30">$A$4*1000*(E37/4096)</f>
        <v>1.525726318359375</v>
      </c>
      <c r="E37" s="63">
        <f t="shared" ref="E37:E38" si="31">IF(C37/1000/2^12+IF(C37/1000/2^11+F37&lt;=$B$4,F37+C37/1000/2^11*1,F37)&lt;=$B$4,IF(C37/1000/2^11+F37&lt;=$B$4,F37+C37/1000/2^11*1,F37)+C37/1000/2^12*1,IF(C37/1000/2^11+F37&lt;=$B$4,F37+C37/1000/2^11*1,F37))</f>
        <v>2.4997500000000001</v>
      </c>
      <c r="F37" s="63">
        <f t="shared" ref="F37:F38" si="32">IF(C37/1000/2^10+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&lt;=$B$4,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+C37/1000/2^10*1,IF(C37/1000/2^9+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&lt;=$B$4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+C37/1000/2^9*1,IF(C37/1000/2^8+IF(C37/1000/2^7+IF(C37/1000/2^6+G37&lt;=$B$4,G37+C37/1000/2^6*1,G37)&lt;=$B$4,IF(C37/1000/2^6+G37&lt;=$B$4,G37+C37/1000/2^6*1,G37)+C37/1000/2^7*1,IF(C37/1000/2^6+G37&lt;=$B$4,G37+C37/1000/2^6*1,G37))&lt;=$B$4,IF(C37/1000/2^7+IF(C37/1000/2^6+G37&lt;=$B$4,G37+C37/1000/2^6*1,G37)&lt;=$B$4,IF(C37/1000/2^6+G37&lt;=$B$4,G37+C37/1000/2^6*1,G37)+C37/1000/2^7*1,IF(C37/1000/2^6+G37&lt;=$B$4,G37+C37/1000/2^6*1,G37))+C37/1000/2^8*1,IF(C37/1000/2^7+IF(C37/1000/2^6+G37&lt;=$B$4,G37+C37/1000/2^6*1,G37)&lt;=$B$4,IF(C37/1000/2^6+G37&lt;=$B$4,G37+C37/1000/2^6*1,G37)+C37/1000/2^7*1,IF(C37/1000/2^6+G37&lt;=$B$4,G37+C37/1000/2^6*1,G37)))))</f>
        <v>2.4997500000000001</v>
      </c>
      <c r="G37" s="63">
        <f t="shared" ref="G37:G38" si="33">IF(C37/1000/2^5+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&lt;=$B$4,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+C37/1000/2^5*1,IF(C37/1000/2^4+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&lt;=$B$4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+C37/1000/2^4*1,IF(C37/1000/2^3+IF(C37/1000/2^2+IF(C37/1000/2^1&lt;=$B$4,(C37/1000/2^1)*1,(C37/1000/2^1)*0)&lt;=$B$4,IF(C37/1000/2^1&lt;=$B$4,(C37/1000/2^1)*1,(C37/1000/2^1)*0)+C37/1000/2^2*1,IF(C37/1000/2^1&lt;=$B$4,(C37/1000/2^1)*1,(C37/1000/2^1)*0))&lt;=$B$4,IF(C37/1000/2^2+IF(C37/1000/2^1&lt;=$B$4,(C37/1000/2^1)*1,(C37/1000/2^1)*0)&lt;=$B$4,IF(C37/1000/2^1&lt;=$B$4,(C37/1000/2^1)*1,(C37/1000/2^1)*0)+C37/1000/2^2*1,IF(C37/1000/2^1&lt;=$B$4,(C37/1000/2^1)*1,(C37/1000/2^1)*0))+C37/1000/2^3*1,IF(C37/1000/2^2+IF(C37/1000/2^1&lt;=$B$4,(C37/1000/2^1)*1,(C37/1000/2^1)*0)&lt;=$B$4,IF(C37/1000/2^1&lt;=$B$4,(C37/1000/2^1)*1,(C37/1000/2^1)*0)+C37/1000/2^2*1,IF(C37/1000/2^1&lt;=$B$4,(C37/1000/2^1)*1,(C37/1000/2^1)*0)))))</f>
        <v>2.3760000000000003</v>
      </c>
      <c r="I37" s="65">
        <v>34</v>
      </c>
      <c r="J37" s="65">
        <f t="shared" si="9"/>
        <v>2.9656803235411646E-9</v>
      </c>
      <c r="K37" s="65">
        <f t="shared" si="23"/>
        <v>2.5000000025640481</v>
      </c>
      <c r="L37" s="65">
        <f t="shared" si="24"/>
        <v>0</v>
      </c>
      <c r="M37" s="65">
        <f t="shared" si="25"/>
        <v>2.4999999995983679</v>
      </c>
      <c r="N37" s="65">
        <f t="shared" si="1"/>
        <v>2.5</v>
      </c>
    </row>
    <row r="38" spans="3:14" x14ac:dyDescent="0.2">
      <c r="C38" s="63">
        <v>8704</v>
      </c>
      <c r="D38" s="64">
        <f t="shared" si="30"/>
        <v>1.5252685546875</v>
      </c>
      <c r="E38" s="63">
        <f t="shared" si="31"/>
        <v>2.4990000000000001</v>
      </c>
      <c r="F38" s="63">
        <f t="shared" si="32"/>
        <v>2.4990000000000001</v>
      </c>
      <c r="G38" s="63">
        <f t="shared" si="33"/>
        <v>2.4480000000000004</v>
      </c>
      <c r="I38" s="65">
        <v>35</v>
      </c>
      <c r="J38" s="65">
        <f t="shared" si="9"/>
        <v>1.4828401617705823E-9</v>
      </c>
      <c r="K38" s="65">
        <f t="shared" si="23"/>
        <v>2.500000001081208</v>
      </c>
      <c r="L38" s="65">
        <f t="shared" si="24"/>
        <v>0</v>
      </c>
      <c r="M38" s="65">
        <f t="shared" si="25"/>
        <v>2.4999999995983679</v>
      </c>
      <c r="N38" s="65">
        <f t="shared" si="1"/>
        <v>2.5</v>
      </c>
    </row>
    <row r="39" spans="3:14" x14ac:dyDescent="0.2">
      <c r="C39" s="63">
        <v>8960</v>
      </c>
      <c r="D39" s="64">
        <f t="shared" ref="D39:D52" si="34">$A$4*1000*(E39/4096)</f>
        <v>1.5247344970703127</v>
      </c>
      <c r="E39" s="63">
        <f t="shared" ref="E39:E52" si="35">IF(C39/1000/2^12+IF(C39/1000/2^11+F39&lt;=$B$4,F39+C39/1000/2^11*1,F39)&lt;=$B$4,IF(C39/1000/2^11+F39&lt;=$B$4,F39+C39/1000/2^11*1,F39)+C39/1000/2^12*1,IF(C39/1000/2^11+F39&lt;=$B$4,F39+C39/1000/2^11*1,F39))</f>
        <v>2.4981250000000004</v>
      </c>
      <c r="F39" s="63">
        <f t="shared" ref="F39:F52" si="36">IF(C39/1000/2^10+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&lt;=$B$4,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+C39/1000/2^10*1,IF(C39/1000/2^9+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&lt;=$B$4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+C39/1000/2^9*1,IF(C39/1000/2^8+IF(C39/1000/2^7+IF(C39/1000/2^6+G39&lt;=$B$4,G39+C39/1000/2^6*1,G39)&lt;=$B$4,IF(C39/1000/2^6+G39&lt;=$B$4,G39+C39/1000/2^6*1,G39)+C39/1000/2^7*1,IF(C39/1000/2^6+G39&lt;=$B$4,G39+C39/1000/2^6*1,G39))&lt;=$B$4,IF(C39/1000/2^7+IF(C39/1000/2^6+G39&lt;=$B$4,G39+C39/1000/2^6*1,G39)&lt;=$B$4,IF(C39/1000/2^6+G39&lt;=$B$4,G39+C39/1000/2^6*1,G39)+C39/1000/2^7*1,IF(C39/1000/2^6+G39&lt;=$B$4,G39+C39/1000/2^6*1,G39))+C39/1000/2^8*1,IF(C39/1000/2^7+IF(C39/1000/2^6+G39&lt;=$B$4,G39+C39/1000/2^6*1,G39)&lt;=$B$4,IF(C39/1000/2^6+G39&lt;=$B$4,G39+C39/1000/2^6*1,G39)+C39/1000/2^7*1,IF(C39/1000/2^6+G39&lt;=$B$4,G39+C39/1000/2^6*1,G39)))))</f>
        <v>2.4937500000000004</v>
      </c>
      <c r="G39" s="63">
        <f t="shared" ref="G39:G52" si="37">IF(C39/1000/2^5+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&lt;=$B$4,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+C39/1000/2^5*1,IF(C39/1000/2^4+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&lt;=$B$4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+C39/1000/2^4*1,IF(C39/1000/2^3+IF(C39/1000/2^2+IF(C39/1000/2^1&lt;=$B$4,(C39/1000/2^1)*1,(C39/1000/2^1)*0)&lt;=$B$4,IF(C39/1000/2^1&lt;=$B$4,(C39/1000/2^1)*1,(C39/1000/2^1)*0)+C39/1000/2^2*1,IF(C39/1000/2^1&lt;=$B$4,(C39/1000/2^1)*1,(C39/1000/2^1)*0))&lt;=$B$4,IF(C39/1000/2^2+IF(C39/1000/2^1&lt;=$B$4,(C39/1000/2^1)*1,(C39/1000/2^1)*0)&lt;=$B$4,IF(C39/1000/2^1&lt;=$B$4,(C39/1000/2^1)*1,(C39/1000/2^1)*0)+C39/1000/2^2*1,IF(C39/1000/2^1&lt;=$B$4,(C39/1000/2^1)*1,(C39/1000/2^1)*0))+C39/1000/2^3*1,IF(C39/1000/2^2+IF(C39/1000/2^1&lt;=$B$4,(C39/1000/2^1)*1,(C39/1000/2^1)*0)&lt;=$B$4,IF(C39/1000/2^1&lt;=$B$4,(C39/1000/2^1)*1,(C39/1000/2^1)*0)+C39/1000/2^2*1,IF(C39/1000/2^1&lt;=$B$4,(C39/1000/2^1)*1,(C39/1000/2^1)*0)))))</f>
        <v>2.2400000000000002</v>
      </c>
      <c r="I39" s="65">
        <v>36</v>
      </c>
      <c r="J39" s="65">
        <f t="shared" si="9"/>
        <v>7.4142008088529114E-10</v>
      </c>
      <c r="K39" s="65">
        <f t="shared" si="23"/>
        <v>2.5000000003397882</v>
      </c>
      <c r="L39" s="65">
        <f t="shared" si="24"/>
        <v>0</v>
      </c>
      <c r="M39" s="65">
        <f t="shared" si="25"/>
        <v>2.4999999995983679</v>
      </c>
      <c r="N39" s="65">
        <f t="shared" si="1"/>
        <v>2.5</v>
      </c>
    </row>
    <row r="40" spans="3:14" x14ac:dyDescent="0.2">
      <c r="C40" s="63">
        <v>9216</v>
      </c>
      <c r="D40" s="64">
        <f t="shared" si="34"/>
        <v>1.525726318359375</v>
      </c>
      <c r="E40" s="63">
        <f t="shared" si="35"/>
        <v>2.4997500000000001</v>
      </c>
      <c r="F40" s="63">
        <f t="shared" si="36"/>
        <v>2.4929999999999999</v>
      </c>
      <c r="G40" s="63">
        <f t="shared" si="37"/>
        <v>2.3039999999999998</v>
      </c>
      <c r="I40" s="65">
        <v>37</v>
      </c>
      <c r="J40" s="65">
        <f t="shared" si="9"/>
        <v>3.7071004044264557E-10</v>
      </c>
      <c r="K40" s="65">
        <f t="shared" si="23"/>
        <v>2.4999999999690781</v>
      </c>
      <c r="L40" s="65">
        <f t="shared" si="24"/>
        <v>1</v>
      </c>
      <c r="M40" s="65">
        <f t="shared" si="25"/>
        <v>2.4999999999690781</v>
      </c>
      <c r="N40" s="65">
        <f t="shared" si="1"/>
        <v>2.5</v>
      </c>
    </row>
    <row r="41" spans="3:14" x14ac:dyDescent="0.2">
      <c r="C41" s="63">
        <v>9472</v>
      </c>
      <c r="D41" s="64">
        <f t="shared" si="34"/>
        <v>1.525764465332031</v>
      </c>
      <c r="E41" s="63">
        <f t="shared" si="35"/>
        <v>2.4998124999999995</v>
      </c>
      <c r="F41" s="63">
        <f t="shared" si="36"/>
        <v>2.4974999999999996</v>
      </c>
      <c r="G41" s="63">
        <f t="shared" si="37"/>
        <v>2.3679999999999999</v>
      </c>
      <c r="I41" s="65">
        <v>38</v>
      </c>
      <c r="J41" s="65">
        <f t="shared" si="9"/>
        <v>1.8535502022132279E-10</v>
      </c>
      <c r="K41" s="65">
        <f t="shared" si="23"/>
        <v>2.5000000001544329</v>
      </c>
      <c r="L41" s="65">
        <f t="shared" si="24"/>
        <v>0</v>
      </c>
      <c r="M41" s="65">
        <f t="shared" si="25"/>
        <v>2.4999999999690781</v>
      </c>
      <c r="N41" s="65">
        <f t="shared" si="1"/>
        <v>2.5</v>
      </c>
    </row>
    <row r="42" spans="3:14" x14ac:dyDescent="0.2">
      <c r="C42" s="63">
        <v>9728</v>
      </c>
      <c r="D42" s="64">
        <f t="shared" si="34"/>
        <v>1.52496337890625</v>
      </c>
      <c r="E42" s="63">
        <f t="shared" si="35"/>
        <v>2.4984999999999999</v>
      </c>
      <c r="F42" s="63">
        <f t="shared" si="36"/>
        <v>2.4984999999999999</v>
      </c>
      <c r="G42" s="63">
        <f t="shared" si="37"/>
        <v>2.4319999999999999</v>
      </c>
      <c r="I42" s="65">
        <v>39</v>
      </c>
      <c r="J42" s="65">
        <f t="shared" si="9"/>
        <v>9.2677510110661393E-11</v>
      </c>
      <c r="K42" s="65">
        <f t="shared" si="23"/>
        <v>2.5000000000617555</v>
      </c>
      <c r="L42" s="65">
        <f t="shared" si="24"/>
        <v>0</v>
      </c>
      <c r="M42" s="65">
        <f t="shared" si="25"/>
        <v>2.4999999999690781</v>
      </c>
      <c r="N42" s="65">
        <f t="shared" si="1"/>
        <v>2.5</v>
      </c>
    </row>
    <row r="43" spans="3:14" x14ac:dyDescent="0.2">
      <c r="C43" s="63">
        <v>9984</v>
      </c>
      <c r="D43" s="64">
        <f t="shared" si="34"/>
        <v>1.5249252319335938</v>
      </c>
      <c r="E43" s="63">
        <f t="shared" si="35"/>
        <v>2.4984375000000001</v>
      </c>
      <c r="F43" s="63">
        <f t="shared" si="36"/>
        <v>2.496</v>
      </c>
      <c r="G43" s="63">
        <f t="shared" si="37"/>
        <v>2.496</v>
      </c>
      <c r="I43" s="65">
        <v>40</v>
      </c>
      <c r="J43" s="65">
        <f t="shared" si="9"/>
        <v>4.6338755055330696E-11</v>
      </c>
      <c r="K43" s="65">
        <f t="shared" si="23"/>
        <v>2.500000000015417</v>
      </c>
      <c r="L43" s="65">
        <f t="shared" si="24"/>
        <v>0</v>
      </c>
      <c r="M43" s="65">
        <f t="shared" si="25"/>
        <v>2.4999999999690781</v>
      </c>
      <c r="N43" s="65">
        <f t="shared" si="1"/>
        <v>2.5</v>
      </c>
    </row>
    <row r="44" spans="3:14" x14ac:dyDescent="0.2">
      <c r="C44" s="63">
        <v>10240</v>
      </c>
      <c r="D44" s="64">
        <f t="shared" si="34"/>
        <v>1.52587890625</v>
      </c>
      <c r="E44" s="63">
        <f t="shared" si="35"/>
        <v>2.5</v>
      </c>
      <c r="F44" s="63">
        <f t="shared" si="36"/>
        <v>2.5</v>
      </c>
      <c r="G44" s="63">
        <f t="shared" si="37"/>
        <v>2.2399999999999998</v>
      </c>
      <c r="I44" s="65">
        <v>41</v>
      </c>
      <c r="J44" s="65">
        <f t="shared" si="9"/>
        <v>2.3169377527665348E-11</v>
      </c>
      <c r="K44" s="65">
        <f t="shared" si="23"/>
        <v>2.4999999999922475</v>
      </c>
      <c r="L44" s="65">
        <f t="shared" si="24"/>
        <v>1</v>
      </c>
      <c r="M44" s="65">
        <f t="shared" si="25"/>
        <v>2.4999999999922475</v>
      </c>
      <c r="N44" s="65">
        <f t="shared" si="1"/>
        <v>2.5</v>
      </c>
    </row>
    <row r="45" spans="3:14" x14ac:dyDescent="0.2">
      <c r="C45" s="63">
        <v>10496</v>
      </c>
      <c r="D45" s="64">
        <f t="shared" si="34"/>
        <v>1.5249252319335938</v>
      </c>
      <c r="E45" s="63">
        <f t="shared" si="35"/>
        <v>2.4984375000000001</v>
      </c>
      <c r="F45" s="63">
        <f t="shared" si="36"/>
        <v>2.4907500000000002</v>
      </c>
      <c r="G45" s="63">
        <f t="shared" si="37"/>
        <v>2.2959999999999998</v>
      </c>
      <c r="I45" s="65">
        <v>42</v>
      </c>
      <c r="J45" s="65">
        <f t="shared" si="9"/>
        <v>1.1584688763832674E-11</v>
      </c>
      <c r="K45" s="65">
        <f t="shared" si="23"/>
        <v>2.500000000003832</v>
      </c>
      <c r="L45" s="65">
        <f t="shared" si="24"/>
        <v>0</v>
      </c>
      <c r="M45" s="65">
        <f t="shared" si="25"/>
        <v>2.4999999999922475</v>
      </c>
      <c r="N45" s="65">
        <f t="shared" si="1"/>
        <v>2.5</v>
      </c>
    </row>
    <row r="46" spans="3:14" x14ac:dyDescent="0.2">
      <c r="C46" s="63">
        <v>10752</v>
      </c>
      <c r="D46" s="64">
        <f t="shared" si="34"/>
        <v>1.5252685546874998</v>
      </c>
      <c r="E46" s="63">
        <f t="shared" si="35"/>
        <v>2.4989999999999997</v>
      </c>
      <c r="F46" s="63">
        <f t="shared" si="36"/>
        <v>2.4989999999999997</v>
      </c>
      <c r="G46" s="63">
        <f t="shared" si="37"/>
        <v>2.3519999999999999</v>
      </c>
      <c r="I46" s="65">
        <v>43</v>
      </c>
      <c r="J46" s="65">
        <f t="shared" si="9"/>
        <v>5.792344381916337E-12</v>
      </c>
      <c r="K46" s="65">
        <f t="shared" si="23"/>
        <v>2.4999999999980398</v>
      </c>
      <c r="L46" s="65">
        <f t="shared" si="24"/>
        <v>1</v>
      </c>
      <c r="M46" s="65">
        <f t="shared" si="25"/>
        <v>2.4999999999980398</v>
      </c>
      <c r="N46" s="65">
        <f t="shared" si="1"/>
        <v>2.5</v>
      </c>
    </row>
    <row r="47" spans="3:14" x14ac:dyDescent="0.2">
      <c r="C47" s="63">
        <v>11008</v>
      </c>
      <c r="D47" s="64">
        <f t="shared" si="34"/>
        <v>1.5254974365234373</v>
      </c>
      <c r="E47" s="63">
        <f t="shared" si="35"/>
        <v>2.4993749999999997</v>
      </c>
      <c r="F47" s="63">
        <f t="shared" si="36"/>
        <v>2.4939999999999998</v>
      </c>
      <c r="G47" s="63">
        <f t="shared" si="37"/>
        <v>2.4079999999999999</v>
      </c>
      <c r="I47" s="65">
        <v>44</v>
      </c>
      <c r="J47" s="65">
        <f t="shared" si="9"/>
        <v>2.8961721909581685E-12</v>
      </c>
      <c r="K47" s="65">
        <f t="shared" si="23"/>
        <v>2.5000000000009361</v>
      </c>
      <c r="L47" s="65">
        <f t="shared" si="24"/>
        <v>0</v>
      </c>
      <c r="M47" s="65">
        <f t="shared" si="25"/>
        <v>2.4999999999980398</v>
      </c>
      <c r="N47" s="65">
        <f t="shared" si="1"/>
        <v>2.5</v>
      </c>
    </row>
    <row r="48" spans="3:14" x14ac:dyDescent="0.2">
      <c r="C48" s="63">
        <v>11264</v>
      </c>
      <c r="D48" s="64">
        <f t="shared" si="34"/>
        <v>1.5257263183593748</v>
      </c>
      <c r="E48" s="63">
        <f t="shared" si="35"/>
        <v>2.4997499999999997</v>
      </c>
      <c r="F48" s="63">
        <f t="shared" si="36"/>
        <v>2.4969999999999999</v>
      </c>
      <c r="G48" s="63">
        <f t="shared" si="37"/>
        <v>2.464</v>
      </c>
      <c r="I48" s="65">
        <v>45</v>
      </c>
      <c r="J48" s="65">
        <f t="shared" si="9"/>
        <v>1.4480860954790843E-12</v>
      </c>
      <c r="K48" s="65">
        <f t="shared" si="23"/>
        <v>2.499999999999488</v>
      </c>
      <c r="L48" s="65">
        <f t="shared" si="24"/>
        <v>1</v>
      </c>
      <c r="M48" s="65">
        <f t="shared" si="25"/>
        <v>2.499999999999488</v>
      </c>
      <c r="N48" s="65">
        <f t="shared" si="1"/>
        <v>2.5</v>
      </c>
    </row>
    <row r="49" spans="3:14" x14ac:dyDescent="0.2">
      <c r="C49" s="63">
        <v>11520</v>
      </c>
      <c r="D49" s="64">
        <f t="shared" si="34"/>
        <v>1.52435302734375</v>
      </c>
      <c r="E49" s="63">
        <f t="shared" si="35"/>
        <v>2.4975000000000001</v>
      </c>
      <c r="F49" s="63">
        <f t="shared" si="36"/>
        <v>2.4975000000000001</v>
      </c>
      <c r="G49" s="63">
        <f t="shared" si="37"/>
        <v>2.16</v>
      </c>
      <c r="I49" s="65">
        <v>46</v>
      </c>
      <c r="J49" s="65">
        <f t="shared" si="9"/>
        <v>7.2404304773954213E-13</v>
      </c>
      <c r="K49" s="65">
        <f t="shared" si="23"/>
        <v>2.5000000000002118</v>
      </c>
      <c r="L49" s="65">
        <f t="shared" si="24"/>
        <v>0</v>
      </c>
      <c r="M49" s="65">
        <f t="shared" si="25"/>
        <v>2.499999999999488</v>
      </c>
      <c r="N49" s="65">
        <f t="shared" si="1"/>
        <v>2.5</v>
      </c>
    </row>
    <row r="50" spans="3:14" x14ac:dyDescent="0.2">
      <c r="C50" s="63">
        <v>11776</v>
      </c>
      <c r="D50" s="64">
        <f t="shared" si="34"/>
        <v>1.5248870849609377</v>
      </c>
      <c r="E50" s="63">
        <f t="shared" si="35"/>
        <v>2.4983750000000002</v>
      </c>
      <c r="F50" s="63">
        <f t="shared" si="36"/>
        <v>2.4955000000000003</v>
      </c>
      <c r="G50" s="63">
        <f t="shared" si="37"/>
        <v>2.2080000000000002</v>
      </c>
      <c r="I50" s="65">
        <v>47</v>
      </c>
      <c r="J50" s="65">
        <f t="shared" si="9"/>
        <v>3.6202152386977106E-13</v>
      </c>
      <c r="K50" s="65">
        <f t="shared" si="23"/>
        <v>2.4999999999998499</v>
      </c>
      <c r="L50" s="65">
        <f t="shared" si="24"/>
        <v>1</v>
      </c>
      <c r="M50" s="65">
        <f t="shared" si="25"/>
        <v>2.4999999999998499</v>
      </c>
      <c r="N50" s="65">
        <f t="shared" si="1"/>
        <v>2.5</v>
      </c>
    </row>
    <row r="51" spans="3:14" x14ac:dyDescent="0.2">
      <c r="C51" s="63">
        <v>12032</v>
      </c>
      <c r="D51" s="64">
        <f t="shared" si="34"/>
        <v>1.5257644653320315</v>
      </c>
      <c r="E51" s="63">
        <f t="shared" si="35"/>
        <v>2.4998125000000004</v>
      </c>
      <c r="F51" s="63">
        <f t="shared" si="36"/>
        <v>2.4910000000000005</v>
      </c>
      <c r="G51" s="63">
        <f t="shared" si="37"/>
        <v>2.2560000000000002</v>
      </c>
      <c r="I51" s="65">
        <v>48</v>
      </c>
      <c r="J51" s="65">
        <f t="shared" si="9"/>
        <v>1.8101076193488553E-13</v>
      </c>
      <c r="K51" s="65">
        <f t="shared" si="23"/>
        <v>2.5000000000000311</v>
      </c>
      <c r="L51" s="65">
        <f t="shared" si="24"/>
        <v>0</v>
      </c>
      <c r="M51" s="65">
        <f t="shared" si="25"/>
        <v>2.4999999999998499</v>
      </c>
      <c r="N51" s="65">
        <f t="shared" si="1"/>
        <v>2.5</v>
      </c>
    </row>
    <row r="52" spans="3:14" x14ac:dyDescent="0.2">
      <c r="C52" s="63">
        <v>12288</v>
      </c>
      <c r="D52" s="64">
        <f t="shared" si="34"/>
        <v>1.5252685546875004</v>
      </c>
      <c r="E52" s="63">
        <f t="shared" si="35"/>
        <v>2.4990000000000006</v>
      </c>
      <c r="F52" s="63">
        <f t="shared" si="36"/>
        <v>2.4960000000000004</v>
      </c>
      <c r="G52" s="63">
        <f t="shared" si="37"/>
        <v>2.3040000000000003</v>
      </c>
      <c r="I52" s="65">
        <v>49</v>
      </c>
      <c r="J52" s="65">
        <f t="shared" si="9"/>
        <v>9.0505380967442766E-14</v>
      </c>
      <c r="K52" s="65">
        <f t="shared" si="23"/>
        <v>2.4999999999999405</v>
      </c>
      <c r="L52" s="65">
        <f t="shared" si="24"/>
        <v>1</v>
      </c>
      <c r="M52" s="65">
        <f t="shared" si="25"/>
        <v>2.4999999999999405</v>
      </c>
      <c r="N52" s="65">
        <f t="shared" si="1"/>
        <v>2.5</v>
      </c>
    </row>
    <row r="53" spans="3:14" x14ac:dyDescent="0.2">
      <c r="I53" s="65">
        <v>50</v>
      </c>
      <c r="J53" s="65">
        <f t="shared" si="9"/>
        <v>4.5252690483721383E-14</v>
      </c>
      <c r="K53" s="65">
        <f t="shared" si="23"/>
        <v>2.4999999999999858</v>
      </c>
      <c r="L53" s="65">
        <f t="shared" si="24"/>
        <v>1</v>
      </c>
      <c r="M53" s="65">
        <f t="shared" si="25"/>
        <v>2.4999999999999858</v>
      </c>
      <c r="N53" s="65">
        <f t="shared" si="1"/>
        <v>2.5</v>
      </c>
    </row>
  </sheetData>
  <mergeCells count="3">
    <mergeCell ref="A1:G1"/>
    <mergeCell ref="A2:G2"/>
    <mergeCell ref="I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0E5F-46A4-4A2D-8EE9-3C297B723B56}">
  <dimension ref="A1:AB34"/>
  <sheetViews>
    <sheetView zoomScale="85" zoomScaleNormal="85" workbookViewId="0">
      <selection sqref="A1:I1"/>
    </sheetView>
  </sheetViews>
  <sheetFormatPr defaultRowHeight="16.5" x14ac:dyDescent="0.2"/>
  <cols>
    <col min="1" max="1" width="9" style="2" customWidth="1"/>
    <col min="2" max="4" width="10" style="2" customWidth="1"/>
    <col min="5" max="9" width="9" style="2"/>
    <col min="10" max="10" width="21.875" style="2" bestFit="1" customWidth="1"/>
    <col min="11" max="11" width="15.125" style="2" bestFit="1" customWidth="1"/>
    <col min="12" max="12" width="11.625" style="2" bestFit="1" customWidth="1"/>
    <col min="13" max="13" width="10" style="2" bestFit="1" customWidth="1"/>
    <col min="14" max="16384" width="9" style="2"/>
  </cols>
  <sheetData>
    <row r="1" spans="1:28" ht="54" customHeight="1" x14ac:dyDescent="0.2">
      <c r="A1" s="208" t="s">
        <v>140</v>
      </c>
      <c r="B1" s="208"/>
      <c r="C1" s="208"/>
      <c r="D1" s="208"/>
      <c r="E1" s="208"/>
      <c r="F1" s="208"/>
      <c r="G1" s="208"/>
      <c r="H1" s="208"/>
      <c r="I1" s="208"/>
    </row>
    <row r="2" spans="1:28" ht="44.25" customHeight="1" x14ac:dyDescent="0.2">
      <c r="C2" s="213">
        <v>1</v>
      </c>
      <c r="D2" s="214"/>
      <c r="E2" s="214"/>
      <c r="F2" s="2" t="s">
        <v>50</v>
      </c>
      <c r="K2" s="209" t="s">
        <v>138</v>
      </c>
      <c r="L2" s="209"/>
      <c r="N2" s="79"/>
      <c r="O2" s="79"/>
      <c r="P2" s="79"/>
      <c r="Q2" s="79"/>
      <c r="R2" s="79"/>
      <c r="S2" s="79"/>
      <c r="T2" s="79"/>
      <c r="U2" s="79"/>
      <c r="V2" s="79"/>
      <c r="W2" s="79"/>
    </row>
    <row r="3" spans="1:28" ht="99.95" customHeight="1" x14ac:dyDescent="0.2">
      <c r="B3" s="7">
        <v>1</v>
      </c>
      <c r="C3" s="2" t="s">
        <v>55</v>
      </c>
      <c r="F3" s="7">
        <v>1</v>
      </c>
      <c r="G3" s="2" t="s">
        <v>51</v>
      </c>
      <c r="K3" s="209"/>
      <c r="L3" s="209"/>
      <c r="N3" s="78"/>
      <c r="O3" s="78"/>
      <c r="P3" s="78"/>
      <c r="Q3" s="78"/>
      <c r="R3" s="78"/>
      <c r="S3" s="78"/>
      <c r="T3" s="78"/>
      <c r="U3" s="78"/>
      <c r="V3" s="78"/>
      <c r="W3" s="78"/>
    </row>
    <row r="4" spans="1:28" ht="44.25" customHeight="1" x14ac:dyDescent="0.2">
      <c r="C4" s="213">
        <v>0</v>
      </c>
      <c r="D4" s="214"/>
      <c r="E4" s="214"/>
      <c r="F4" s="2" t="s">
        <v>56</v>
      </c>
      <c r="N4" s="78"/>
      <c r="O4" s="78"/>
      <c r="P4" s="78"/>
      <c r="Q4" s="78"/>
      <c r="R4" s="78"/>
      <c r="S4" s="78"/>
      <c r="T4" s="78"/>
      <c r="U4" s="78"/>
      <c r="V4" s="78"/>
      <c r="W4" s="78"/>
    </row>
    <row r="5" spans="1:28" ht="99.95" customHeight="1" x14ac:dyDescent="0.2">
      <c r="B5" s="7">
        <v>1</v>
      </c>
      <c r="C5" s="2" t="s">
        <v>54</v>
      </c>
      <c r="F5" s="7">
        <v>1</v>
      </c>
      <c r="G5" s="2" t="s">
        <v>52</v>
      </c>
      <c r="K5" s="210" t="s">
        <v>139</v>
      </c>
      <c r="L5" s="210"/>
      <c r="N5" s="78"/>
      <c r="O5" s="78"/>
      <c r="P5" s="78"/>
      <c r="Q5" s="78"/>
      <c r="R5" s="78"/>
      <c r="S5" s="78"/>
      <c r="T5" s="78"/>
      <c r="U5" s="78"/>
      <c r="V5" s="78"/>
      <c r="W5" s="78"/>
    </row>
    <row r="6" spans="1:28" ht="44.25" customHeight="1" x14ac:dyDescent="0.2">
      <c r="C6" s="213">
        <v>1</v>
      </c>
      <c r="D6" s="214"/>
      <c r="E6" s="214"/>
      <c r="F6" s="2" t="s">
        <v>53</v>
      </c>
      <c r="H6" s="7">
        <v>0</v>
      </c>
      <c r="I6" s="2" t="s">
        <v>57</v>
      </c>
      <c r="K6" s="50"/>
      <c r="L6" s="50"/>
    </row>
    <row r="7" spans="1:28" ht="28.5" customHeight="1" x14ac:dyDescent="0.2">
      <c r="K7" s="215" t="s">
        <v>126</v>
      </c>
      <c r="L7" s="216"/>
      <c r="M7" s="201" t="s">
        <v>125</v>
      </c>
      <c r="N7" s="201"/>
      <c r="O7" s="201"/>
      <c r="P7" s="201"/>
      <c r="Q7" s="201"/>
    </row>
    <row r="8" spans="1:28" ht="39.75" customHeight="1" x14ac:dyDescent="0.2">
      <c r="B8" s="2" t="s">
        <v>57</v>
      </c>
      <c r="C8" s="2" t="s">
        <v>56</v>
      </c>
      <c r="D8" s="2" t="s">
        <v>55</v>
      </c>
      <c r="E8" s="2" t="s">
        <v>54</v>
      </c>
      <c r="F8" s="2" t="s">
        <v>53</v>
      </c>
      <c r="G8" s="2" t="s">
        <v>52</v>
      </c>
      <c r="H8" s="2" t="s">
        <v>51</v>
      </c>
      <c r="I8" s="2" t="s">
        <v>50</v>
      </c>
      <c r="K8" s="217"/>
      <c r="L8" s="218"/>
      <c r="M8" s="38" t="s">
        <v>122</v>
      </c>
      <c r="N8" s="38" t="s">
        <v>98</v>
      </c>
      <c r="O8" s="38" t="s">
        <v>97</v>
      </c>
      <c r="P8" s="38" t="s">
        <v>257</v>
      </c>
      <c r="Q8" s="38" t="s">
        <v>97</v>
      </c>
    </row>
    <row r="9" spans="1:28" ht="33.75" customHeight="1" x14ac:dyDescent="0.2">
      <c r="A9" s="5" t="s">
        <v>122</v>
      </c>
      <c r="B9" s="51">
        <f>H6</f>
        <v>0</v>
      </c>
      <c r="C9" s="51">
        <f>C4</f>
        <v>0</v>
      </c>
      <c r="D9" s="51">
        <f>B3</f>
        <v>1</v>
      </c>
      <c r="E9" s="51">
        <f>B5</f>
        <v>1</v>
      </c>
      <c r="F9" s="51">
        <f>C6</f>
        <v>1</v>
      </c>
      <c r="G9" s="51">
        <f>F5</f>
        <v>1</v>
      </c>
      <c r="H9" s="51">
        <f>F3</f>
        <v>1</v>
      </c>
      <c r="I9" s="51">
        <f>C2</f>
        <v>1</v>
      </c>
      <c r="K9" s="5" t="s">
        <v>124</v>
      </c>
      <c r="L9" s="52">
        <v>100000</v>
      </c>
      <c r="M9" s="51" t="str">
        <f>REPT(0,8-LEN(L9))&amp;L9</f>
        <v>00100000</v>
      </c>
      <c r="N9" s="51">
        <f>BIN2DEC(L9)</f>
        <v>32</v>
      </c>
      <c r="O9" s="51" t="str">
        <f>BIN2HEX(L9)</f>
        <v>20</v>
      </c>
      <c r="P9" s="53" t="str">
        <f>SUBSTITUTE(SUBSTITUTE(SUBSTITUTE(M9,0,2),1,0),2,1)</f>
        <v>11011111</v>
      </c>
      <c r="Q9" s="51" t="str">
        <f>BIN2HEX(P9)</f>
        <v>DF</v>
      </c>
    </row>
    <row r="10" spans="1:28" ht="33.75" customHeight="1" x14ac:dyDescent="0.2">
      <c r="A10" s="5" t="s">
        <v>97</v>
      </c>
      <c r="B10" s="211" t="str">
        <f>DEC2HEX(B11)</f>
        <v>3F</v>
      </c>
      <c r="C10" s="211"/>
      <c r="D10" s="211"/>
      <c r="E10" s="211"/>
      <c r="F10" s="211"/>
      <c r="G10" s="211"/>
      <c r="H10" s="211"/>
      <c r="I10" s="211"/>
      <c r="K10" s="5" t="s">
        <v>123</v>
      </c>
      <c r="L10" s="52">
        <v>12</v>
      </c>
      <c r="M10" s="51" t="str">
        <f>REPT(0,8-LEN(DEC2BIN(N10)))&amp;DEC2BIN(N10)</f>
        <v>00001100</v>
      </c>
      <c r="N10" s="51">
        <f>L10</f>
        <v>12</v>
      </c>
      <c r="O10" s="51" t="str">
        <f>DEC2HEX(N10)</f>
        <v>C</v>
      </c>
      <c r="P10" s="53" t="str">
        <f t="shared" ref="P10:P11" si="0">SUBSTITUTE(SUBSTITUTE(SUBSTITUTE(M10,0,2),1,0),2,1)</f>
        <v>11110011</v>
      </c>
      <c r="Q10" s="51" t="str">
        <f t="shared" ref="Q10:Q11" si="1">BIN2HEX(P10)</f>
        <v>F3</v>
      </c>
    </row>
    <row r="11" spans="1:28" ht="33.75" customHeight="1" x14ac:dyDescent="0.2">
      <c r="A11" s="5" t="s">
        <v>98</v>
      </c>
      <c r="B11" s="212">
        <f>I9*1+H9*2+G9*4+F9*8+E9*16+D9*32+C9*64+B9*128</f>
        <v>63</v>
      </c>
      <c r="C11" s="212"/>
      <c r="D11" s="212"/>
      <c r="E11" s="212"/>
      <c r="F11" s="212"/>
      <c r="G11" s="212"/>
      <c r="H11" s="212"/>
      <c r="I11" s="212"/>
      <c r="K11" s="5" t="s">
        <v>121</v>
      </c>
      <c r="L11" s="52" t="s">
        <v>258</v>
      </c>
      <c r="M11" s="51" t="str">
        <f>REPT(0,8-LEN(HEX2BIN(O11)))&amp;HEX2BIN(O11)</f>
        <v>11111111</v>
      </c>
      <c r="N11" s="51">
        <f>HEX2DEC(O11)</f>
        <v>255</v>
      </c>
      <c r="O11" s="51" t="str">
        <f>L11</f>
        <v>ff</v>
      </c>
      <c r="P11" s="53" t="str">
        <f t="shared" si="0"/>
        <v>00000000</v>
      </c>
      <c r="Q11" s="51" t="str">
        <f t="shared" si="1"/>
        <v>0</v>
      </c>
      <c r="U11" s="202" t="s">
        <v>277</v>
      </c>
      <c r="V11" s="203"/>
      <c r="W11" s="203"/>
      <c r="X11" s="203"/>
      <c r="Y11" s="203"/>
      <c r="Z11" s="203"/>
      <c r="AA11" s="203"/>
      <c r="AB11" s="204"/>
    </row>
    <row r="12" spans="1:28" ht="23.25" customHeight="1" x14ac:dyDescent="0.2">
      <c r="U12" s="205" t="s">
        <v>278</v>
      </c>
      <c r="V12" s="206"/>
      <c r="W12" s="206"/>
      <c r="X12" s="206"/>
      <c r="Y12" s="206"/>
      <c r="Z12" s="206"/>
      <c r="AA12" s="206"/>
      <c r="AB12" s="207"/>
    </row>
    <row r="13" spans="1:28" ht="44.25" customHeight="1" x14ac:dyDescent="0.2">
      <c r="B13" s="103" t="s">
        <v>171</v>
      </c>
      <c r="C13" s="103"/>
      <c r="D13" s="103"/>
      <c r="E13" s="103"/>
      <c r="F13" s="103"/>
      <c r="G13" s="103"/>
      <c r="H13" s="103"/>
      <c r="I13" s="103"/>
      <c r="J13" s="106" t="s">
        <v>172</v>
      </c>
      <c r="K13" s="106"/>
      <c r="L13" s="103" t="s">
        <v>173</v>
      </c>
      <c r="M13" s="103"/>
      <c r="N13" s="103"/>
      <c r="O13" s="103"/>
      <c r="P13" s="103"/>
      <c r="Q13" s="103"/>
      <c r="R13" s="103"/>
      <c r="S13" s="103"/>
      <c r="U13" s="115" t="e" vm="21">
        <v>#VALUE!</v>
      </c>
      <c r="V13" s="115"/>
      <c r="W13" s="115"/>
      <c r="X13" s="115"/>
      <c r="Y13" s="115"/>
      <c r="Z13" s="115"/>
      <c r="AA13" s="115"/>
      <c r="AB13" s="115"/>
    </row>
    <row r="14" spans="1:28" ht="14.25" customHeight="1" x14ac:dyDescent="0.2">
      <c r="B14" s="200" t="s">
        <v>260</v>
      </c>
      <c r="C14" s="200"/>
      <c r="D14" s="200"/>
      <c r="E14" s="200"/>
      <c r="F14" s="200"/>
      <c r="G14" s="200"/>
      <c r="H14" s="200"/>
      <c r="I14" s="200"/>
      <c r="J14" s="4"/>
      <c r="K14" s="4"/>
      <c r="L14" s="200" t="s">
        <v>259</v>
      </c>
      <c r="M14" s="200"/>
      <c r="N14" s="200"/>
      <c r="O14" s="200"/>
      <c r="P14" s="200"/>
      <c r="Q14" s="200"/>
      <c r="R14" s="200"/>
      <c r="S14" s="200"/>
      <c r="U14" s="115"/>
      <c r="V14" s="115"/>
      <c r="W14" s="115"/>
      <c r="X14" s="115"/>
      <c r="Y14" s="115"/>
      <c r="Z14" s="115"/>
      <c r="AA14" s="115"/>
      <c r="AB14" s="115"/>
    </row>
    <row r="15" spans="1:28" x14ac:dyDescent="0.2">
      <c r="B15" s="200"/>
      <c r="C15" s="200"/>
      <c r="D15" s="200"/>
      <c r="E15" s="200"/>
      <c r="F15" s="200"/>
      <c r="G15" s="200"/>
      <c r="H15" s="200"/>
      <c r="I15" s="200"/>
      <c r="J15" s="54" t="s">
        <v>174</v>
      </c>
      <c r="K15" s="54" t="s">
        <v>175</v>
      </c>
      <c r="L15" s="200"/>
      <c r="M15" s="200"/>
      <c r="N15" s="200"/>
      <c r="O15" s="200"/>
      <c r="P15" s="200"/>
      <c r="Q15" s="200"/>
      <c r="R15" s="200"/>
      <c r="S15" s="200"/>
      <c r="U15" s="115"/>
      <c r="V15" s="115"/>
      <c r="W15" s="115"/>
      <c r="X15" s="115"/>
      <c r="Y15" s="115"/>
      <c r="Z15" s="115"/>
      <c r="AA15" s="115"/>
      <c r="AB15" s="115"/>
    </row>
    <row r="16" spans="1:28" x14ac:dyDescent="0.2">
      <c r="B16" s="200"/>
      <c r="C16" s="200"/>
      <c r="D16" s="200"/>
      <c r="E16" s="200"/>
      <c r="F16" s="200"/>
      <c r="G16" s="200"/>
      <c r="H16" s="200"/>
      <c r="I16" s="200"/>
      <c r="J16" s="4"/>
      <c r="K16" s="4"/>
      <c r="L16" s="200"/>
      <c r="M16" s="200"/>
      <c r="N16" s="200"/>
      <c r="O16" s="200"/>
      <c r="P16" s="200"/>
      <c r="Q16" s="200"/>
      <c r="R16" s="200"/>
      <c r="S16" s="200"/>
      <c r="U16" s="115"/>
      <c r="V16" s="115"/>
      <c r="W16" s="115"/>
      <c r="X16" s="115"/>
      <c r="Y16" s="115"/>
      <c r="Z16" s="115"/>
      <c r="AA16" s="115"/>
      <c r="AB16" s="115"/>
    </row>
    <row r="17" spans="2:28" x14ac:dyDescent="0.2">
      <c r="B17" s="200"/>
      <c r="C17" s="200"/>
      <c r="D17" s="200"/>
      <c r="E17" s="200"/>
      <c r="F17" s="200"/>
      <c r="G17" s="200"/>
      <c r="H17" s="200"/>
      <c r="I17" s="200"/>
      <c r="J17" s="54" t="s">
        <v>176</v>
      </c>
      <c r="K17" s="54" t="s">
        <v>177</v>
      </c>
      <c r="L17" s="200"/>
      <c r="M17" s="200"/>
      <c r="N17" s="200"/>
      <c r="O17" s="200"/>
      <c r="P17" s="200"/>
      <c r="Q17" s="200"/>
      <c r="R17" s="200"/>
      <c r="S17" s="200"/>
      <c r="U17" s="115"/>
      <c r="V17" s="115"/>
      <c r="W17" s="115"/>
      <c r="X17" s="115"/>
      <c r="Y17" s="115"/>
      <c r="Z17" s="115"/>
      <c r="AA17" s="115"/>
      <c r="AB17" s="115"/>
    </row>
    <row r="18" spans="2:28" x14ac:dyDescent="0.2">
      <c r="B18" s="200"/>
      <c r="C18" s="200"/>
      <c r="D18" s="200"/>
      <c r="E18" s="200"/>
      <c r="F18" s="200"/>
      <c r="G18" s="200"/>
      <c r="H18" s="200"/>
      <c r="I18" s="200"/>
      <c r="J18" s="4"/>
      <c r="K18" s="4"/>
      <c r="L18" s="200"/>
      <c r="M18" s="200"/>
      <c r="N18" s="200"/>
      <c r="O18" s="200"/>
      <c r="P18" s="200"/>
      <c r="Q18" s="200"/>
      <c r="R18" s="200"/>
      <c r="S18" s="200"/>
      <c r="U18" s="115"/>
      <c r="V18" s="115"/>
      <c r="W18" s="115"/>
      <c r="X18" s="115"/>
      <c r="Y18" s="115"/>
      <c r="Z18" s="115"/>
      <c r="AA18" s="115"/>
      <c r="AB18" s="115"/>
    </row>
    <row r="19" spans="2:28" x14ac:dyDescent="0.2">
      <c r="B19" s="200"/>
      <c r="C19" s="200"/>
      <c r="D19" s="200"/>
      <c r="E19" s="200"/>
      <c r="F19" s="200"/>
      <c r="G19" s="200"/>
      <c r="H19" s="200"/>
      <c r="I19" s="200"/>
      <c r="J19" s="54" t="s">
        <v>178</v>
      </c>
      <c r="K19" s="54" t="s">
        <v>179</v>
      </c>
      <c r="L19" s="200"/>
      <c r="M19" s="200"/>
      <c r="N19" s="200"/>
      <c r="O19" s="200"/>
      <c r="P19" s="200"/>
      <c r="Q19" s="200"/>
      <c r="R19" s="200"/>
      <c r="S19" s="200"/>
      <c r="U19" s="115"/>
      <c r="V19" s="115"/>
      <c r="W19" s="115"/>
      <c r="X19" s="115"/>
      <c r="Y19" s="115"/>
      <c r="Z19" s="115"/>
      <c r="AA19" s="115"/>
      <c r="AB19" s="115"/>
    </row>
    <row r="20" spans="2:28" x14ac:dyDescent="0.2">
      <c r="B20" s="200"/>
      <c r="C20" s="200"/>
      <c r="D20" s="200"/>
      <c r="E20" s="200"/>
      <c r="F20" s="200"/>
      <c r="G20" s="200"/>
      <c r="H20" s="200"/>
      <c r="I20" s="200"/>
      <c r="J20" s="4"/>
      <c r="K20" s="4"/>
      <c r="L20" s="200"/>
      <c r="M20" s="200"/>
      <c r="N20" s="200"/>
      <c r="O20" s="200"/>
      <c r="P20" s="200"/>
      <c r="Q20" s="200"/>
      <c r="R20" s="200"/>
      <c r="S20" s="200"/>
      <c r="U20" s="115"/>
      <c r="V20" s="115"/>
      <c r="W20" s="115"/>
      <c r="X20" s="115"/>
      <c r="Y20" s="115"/>
      <c r="Z20" s="115"/>
      <c r="AA20" s="115"/>
      <c r="AB20" s="115"/>
    </row>
    <row r="21" spans="2:28" x14ac:dyDescent="0.2">
      <c r="B21" s="200"/>
      <c r="C21" s="200"/>
      <c r="D21" s="200"/>
      <c r="E21" s="200"/>
      <c r="F21" s="200"/>
      <c r="G21" s="200"/>
      <c r="H21" s="200"/>
      <c r="I21" s="200"/>
      <c r="J21" s="54" t="s">
        <v>180</v>
      </c>
      <c r="K21" s="54" t="s">
        <v>181</v>
      </c>
      <c r="L21" s="200"/>
      <c r="M21" s="200"/>
      <c r="N21" s="200"/>
      <c r="O21" s="200"/>
      <c r="P21" s="200"/>
      <c r="Q21" s="200"/>
      <c r="R21" s="200"/>
      <c r="S21" s="200"/>
      <c r="U21" s="115"/>
      <c r="V21" s="115"/>
      <c r="W21" s="115"/>
      <c r="X21" s="115"/>
      <c r="Y21" s="115"/>
      <c r="Z21" s="115"/>
      <c r="AA21" s="115"/>
      <c r="AB21" s="115"/>
    </row>
    <row r="22" spans="2:28" x14ac:dyDescent="0.2">
      <c r="B22" s="200"/>
      <c r="C22" s="200"/>
      <c r="D22" s="200"/>
      <c r="E22" s="200"/>
      <c r="F22" s="200"/>
      <c r="G22" s="200"/>
      <c r="H22" s="200"/>
      <c r="I22" s="200"/>
      <c r="J22" s="4"/>
      <c r="K22" s="4"/>
      <c r="L22" s="200"/>
      <c r="M22" s="200"/>
      <c r="N22" s="200"/>
      <c r="O22" s="200"/>
      <c r="P22" s="200"/>
      <c r="Q22" s="200"/>
      <c r="R22" s="200"/>
      <c r="S22" s="200"/>
      <c r="U22" s="115"/>
      <c r="V22" s="115"/>
      <c r="W22" s="115"/>
      <c r="X22" s="115"/>
      <c r="Y22" s="115"/>
      <c r="Z22" s="115"/>
      <c r="AA22" s="115"/>
      <c r="AB22" s="115"/>
    </row>
    <row r="23" spans="2:28" x14ac:dyDescent="0.2">
      <c r="B23" s="200"/>
      <c r="C23" s="200"/>
      <c r="D23" s="200"/>
      <c r="E23" s="200"/>
      <c r="F23" s="200"/>
      <c r="G23" s="200"/>
      <c r="H23" s="200"/>
      <c r="I23" s="200"/>
      <c r="J23" s="54" t="s">
        <v>182</v>
      </c>
      <c r="K23" s="54" t="s">
        <v>183</v>
      </c>
      <c r="L23" s="200"/>
      <c r="M23" s="200"/>
      <c r="N23" s="200"/>
      <c r="O23" s="200"/>
      <c r="P23" s="200"/>
      <c r="Q23" s="200"/>
      <c r="R23" s="200"/>
      <c r="S23" s="200"/>
      <c r="U23" s="115"/>
      <c r="V23" s="115"/>
      <c r="W23" s="115"/>
      <c r="X23" s="115"/>
      <c r="Y23" s="115"/>
      <c r="Z23" s="115"/>
      <c r="AA23" s="115"/>
      <c r="AB23" s="115"/>
    </row>
    <row r="24" spans="2:28" x14ac:dyDescent="0.2">
      <c r="B24" s="200"/>
      <c r="C24" s="200"/>
      <c r="D24" s="200"/>
      <c r="E24" s="200"/>
      <c r="F24" s="200"/>
      <c r="G24" s="200"/>
      <c r="H24" s="200"/>
      <c r="I24" s="200"/>
      <c r="J24" s="4"/>
      <c r="K24" s="4"/>
      <c r="L24" s="200"/>
      <c r="M24" s="200"/>
      <c r="N24" s="200"/>
      <c r="O24" s="200"/>
      <c r="P24" s="200"/>
      <c r="Q24" s="200"/>
      <c r="R24" s="200"/>
      <c r="S24" s="200"/>
      <c r="U24" s="115"/>
      <c r="V24" s="115"/>
      <c r="W24" s="115"/>
      <c r="X24" s="115"/>
      <c r="Y24" s="115"/>
      <c r="Z24" s="115"/>
      <c r="AA24" s="115"/>
      <c r="AB24" s="115"/>
    </row>
    <row r="25" spans="2:28" x14ac:dyDescent="0.2">
      <c r="B25" s="200"/>
      <c r="C25" s="200"/>
      <c r="D25" s="200"/>
      <c r="E25" s="200"/>
      <c r="F25" s="200"/>
      <c r="G25" s="200"/>
      <c r="H25" s="200"/>
      <c r="I25" s="200"/>
      <c r="J25" s="54" t="s">
        <v>184</v>
      </c>
      <c r="K25" s="54" t="s">
        <v>185</v>
      </c>
      <c r="L25" s="200"/>
      <c r="M25" s="200"/>
      <c r="N25" s="200"/>
      <c r="O25" s="200"/>
      <c r="P25" s="200"/>
      <c r="Q25" s="200"/>
      <c r="R25" s="200"/>
      <c r="S25" s="200"/>
      <c r="U25" s="115"/>
      <c r="V25" s="115"/>
      <c r="W25" s="115"/>
      <c r="X25" s="115"/>
      <c r="Y25" s="115"/>
      <c r="Z25" s="115"/>
      <c r="AA25" s="115"/>
      <c r="AB25" s="115"/>
    </row>
    <row r="26" spans="2:28" x14ac:dyDescent="0.2">
      <c r="B26" s="200"/>
      <c r="C26" s="200"/>
      <c r="D26" s="200"/>
      <c r="E26" s="200"/>
      <c r="F26" s="200"/>
      <c r="G26" s="200"/>
      <c r="H26" s="200"/>
      <c r="I26" s="200"/>
      <c r="J26" s="4"/>
      <c r="K26" s="4"/>
      <c r="L26" s="200"/>
      <c r="M26" s="200"/>
      <c r="N26" s="200"/>
      <c r="O26" s="200"/>
      <c r="P26" s="200"/>
      <c r="Q26" s="200"/>
      <c r="R26" s="200"/>
      <c r="S26" s="200"/>
      <c r="U26" s="115"/>
      <c r="V26" s="115"/>
      <c r="W26" s="115"/>
      <c r="X26" s="115"/>
      <c r="Y26" s="115"/>
      <c r="Z26" s="115"/>
      <c r="AA26" s="115"/>
      <c r="AB26" s="115"/>
    </row>
    <row r="27" spans="2:28" x14ac:dyDescent="0.2">
      <c r="B27" s="200"/>
      <c r="C27" s="200"/>
      <c r="D27" s="200"/>
      <c r="E27" s="200"/>
      <c r="F27" s="200"/>
      <c r="G27" s="200"/>
      <c r="H27" s="200"/>
      <c r="I27" s="200"/>
      <c r="J27" s="54" t="s">
        <v>186</v>
      </c>
      <c r="K27" s="54" t="s">
        <v>187</v>
      </c>
      <c r="L27" s="200"/>
      <c r="M27" s="200"/>
      <c r="N27" s="200"/>
      <c r="O27" s="200"/>
      <c r="P27" s="200"/>
      <c r="Q27" s="200"/>
      <c r="R27" s="200"/>
      <c r="S27" s="200"/>
      <c r="U27" s="115"/>
      <c r="V27" s="115"/>
      <c r="W27" s="115"/>
      <c r="X27" s="115"/>
      <c r="Y27" s="115"/>
      <c r="Z27" s="115"/>
      <c r="AA27" s="115"/>
      <c r="AB27" s="115"/>
    </row>
    <row r="28" spans="2:28" x14ac:dyDescent="0.2">
      <c r="B28" s="200"/>
      <c r="C28" s="200"/>
      <c r="D28" s="200"/>
      <c r="E28" s="200"/>
      <c r="F28" s="200"/>
      <c r="G28" s="200"/>
      <c r="H28" s="200"/>
      <c r="I28" s="200"/>
      <c r="J28" s="4"/>
      <c r="K28" s="4"/>
      <c r="L28" s="200"/>
      <c r="M28" s="200"/>
      <c r="N28" s="200"/>
      <c r="O28" s="200"/>
      <c r="P28" s="200"/>
      <c r="Q28" s="200"/>
      <c r="R28" s="200"/>
      <c r="S28" s="200"/>
    </row>
    <row r="29" spans="2:28" x14ac:dyDescent="0.2">
      <c r="B29" s="200"/>
      <c r="C29" s="200"/>
      <c r="D29" s="200"/>
      <c r="E29" s="200"/>
      <c r="F29" s="200"/>
      <c r="G29" s="200"/>
      <c r="H29" s="200"/>
      <c r="I29" s="200"/>
      <c r="J29" s="54" t="s">
        <v>188</v>
      </c>
      <c r="K29" s="54" t="s">
        <v>189</v>
      </c>
      <c r="L29" s="200"/>
      <c r="M29" s="200"/>
      <c r="N29" s="200"/>
      <c r="O29" s="200"/>
      <c r="P29" s="200"/>
      <c r="Q29" s="200"/>
      <c r="R29" s="200"/>
      <c r="S29" s="200"/>
    </row>
    <row r="30" spans="2:28" x14ac:dyDescent="0.2">
      <c r="B30" s="200"/>
      <c r="C30" s="200"/>
      <c r="D30" s="200"/>
      <c r="E30" s="200"/>
      <c r="F30" s="200"/>
      <c r="G30" s="200"/>
      <c r="H30" s="200"/>
      <c r="I30" s="200"/>
      <c r="J30" s="4"/>
      <c r="K30" s="4"/>
      <c r="L30" s="200"/>
      <c r="M30" s="200"/>
      <c r="N30" s="200"/>
      <c r="O30" s="200"/>
      <c r="P30" s="200"/>
      <c r="Q30" s="200"/>
      <c r="R30" s="200"/>
      <c r="S30" s="200"/>
    </row>
    <row r="31" spans="2:28" x14ac:dyDescent="0.2">
      <c r="B31" s="200"/>
      <c r="C31" s="200"/>
      <c r="D31" s="200"/>
      <c r="E31" s="200"/>
      <c r="F31" s="200"/>
      <c r="G31" s="200"/>
      <c r="H31" s="200"/>
      <c r="I31" s="200"/>
      <c r="J31" s="54" t="s">
        <v>190</v>
      </c>
      <c r="K31" s="54" t="s">
        <v>191</v>
      </c>
      <c r="L31" s="200"/>
      <c r="M31" s="200"/>
      <c r="N31" s="200"/>
      <c r="O31" s="200"/>
      <c r="P31" s="200"/>
      <c r="Q31" s="200"/>
      <c r="R31" s="200"/>
      <c r="S31" s="200"/>
    </row>
    <row r="32" spans="2:28" x14ac:dyDescent="0.2">
      <c r="B32" s="200"/>
      <c r="C32" s="200"/>
      <c r="D32" s="200"/>
      <c r="E32" s="200"/>
      <c r="F32" s="200"/>
      <c r="G32" s="200"/>
      <c r="H32" s="200"/>
      <c r="I32" s="200"/>
      <c r="J32" s="4"/>
      <c r="K32" s="4"/>
      <c r="L32" s="200"/>
      <c r="M32" s="200"/>
      <c r="N32" s="200"/>
      <c r="O32" s="200"/>
      <c r="P32" s="200"/>
      <c r="Q32" s="200"/>
      <c r="R32" s="200"/>
      <c r="S32" s="200"/>
    </row>
    <row r="33" spans="2:19" x14ac:dyDescent="0.2">
      <c r="B33" s="200"/>
      <c r="C33" s="200"/>
      <c r="D33" s="200"/>
      <c r="E33" s="200"/>
      <c r="F33" s="200"/>
      <c r="G33" s="200"/>
      <c r="H33" s="200"/>
      <c r="I33" s="200"/>
      <c r="J33" s="4"/>
      <c r="K33" s="4"/>
      <c r="L33" s="200"/>
      <c r="M33" s="200"/>
      <c r="N33" s="200"/>
      <c r="O33" s="200"/>
      <c r="P33" s="200"/>
      <c r="Q33" s="200"/>
      <c r="R33" s="200"/>
      <c r="S33" s="200"/>
    </row>
    <row r="34" spans="2:19" x14ac:dyDescent="0.2">
      <c r="B34" s="200"/>
      <c r="C34" s="200"/>
      <c r="D34" s="200"/>
      <c r="E34" s="200"/>
      <c r="F34" s="200"/>
      <c r="G34" s="200"/>
      <c r="H34" s="200"/>
      <c r="I34" s="200"/>
      <c r="J34" s="4"/>
      <c r="K34" s="4"/>
      <c r="L34" s="200"/>
      <c r="M34" s="200"/>
      <c r="N34" s="200"/>
      <c r="O34" s="200"/>
      <c r="P34" s="200"/>
      <c r="Q34" s="200"/>
      <c r="R34" s="200"/>
      <c r="S34" s="200"/>
    </row>
  </sheetData>
  <mergeCells count="18">
    <mergeCell ref="A1:I1"/>
    <mergeCell ref="K2:L3"/>
    <mergeCell ref="K5:L5"/>
    <mergeCell ref="B10:I10"/>
    <mergeCell ref="B11:I11"/>
    <mergeCell ref="C2:E2"/>
    <mergeCell ref="C4:E4"/>
    <mergeCell ref="C6:E6"/>
    <mergeCell ref="K7:L8"/>
    <mergeCell ref="L14:S34"/>
    <mergeCell ref="B14:I34"/>
    <mergeCell ref="L13:S13"/>
    <mergeCell ref="M7:Q7"/>
    <mergeCell ref="U13:AB27"/>
    <mergeCell ref="B13:I13"/>
    <mergeCell ref="U11:AB11"/>
    <mergeCell ref="U12:AB12"/>
    <mergeCell ref="J13:K13"/>
  </mergeCells>
  <phoneticPr fontId="1" type="noConversion"/>
  <conditionalFormatting sqref="C2 B3 F3 C4 B5 F5 C6 H6">
    <cfRule type="cellIs" dxfId="0" priority="1" operator="equal">
      <formula>0</formula>
    </cfRule>
  </conditionalFormatting>
  <hyperlinks>
    <hyperlink ref="U12" r:id="rId1" xr:uid="{2257F209-B9AB-4134-9178-43D16B54DA3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9B56E-872C-4B17-A74C-4A5A6F719152}">
  <dimension ref="A1:J113"/>
  <sheetViews>
    <sheetView topLeftCell="A110" zoomScale="85" zoomScaleNormal="85" workbookViewId="0">
      <selection activeCell="E34" sqref="E34"/>
    </sheetView>
  </sheetViews>
  <sheetFormatPr defaultColWidth="11.75" defaultRowHeight="20.25" customHeight="1" x14ac:dyDescent="0.2"/>
  <cols>
    <col min="1" max="1" width="11.75" style="71"/>
    <col min="2" max="2" width="25" style="2" bestFit="1" customWidth="1"/>
    <col min="3" max="3" width="74.625" style="2" bestFit="1" customWidth="1"/>
    <col min="4" max="4" width="17.5" style="2" bestFit="1" customWidth="1"/>
    <col min="5" max="5" width="35.125" style="2" bestFit="1" customWidth="1"/>
    <col min="6" max="16384" width="11.75" style="2"/>
  </cols>
  <sheetData>
    <row r="1" spans="1:6" ht="20.25" customHeight="1" x14ac:dyDescent="0.2">
      <c r="A1" s="233" t="s">
        <v>331</v>
      </c>
      <c r="B1" s="233"/>
      <c r="C1" s="233"/>
      <c r="D1" s="119"/>
      <c r="E1" s="92"/>
      <c r="F1" s="92"/>
    </row>
    <row r="2" spans="1:6" ht="22.5" customHeight="1" x14ac:dyDescent="0.2">
      <c r="A2" s="228" t="s">
        <v>307</v>
      </c>
      <c r="B2" s="68" t="s">
        <v>307</v>
      </c>
      <c r="C2" s="68" t="s">
        <v>308</v>
      </c>
      <c r="D2" s="231" t="s">
        <v>337</v>
      </c>
      <c r="E2" s="231"/>
      <c r="F2" s="231"/>
    </row>
    <row r="3" spans="1:6" ht="20.25" customHeight="1" x14ac:dyDescent="0.2">
      <c r="A3" s="229"/>
      <c r="B3" s="4" t="s">
        <v>309</v>
      </c>
      <c r="C3" s="4" t="s">
        <v>329</v>
      </c>
      <c r="D3" s="115"/>
      <c r="E3" s="115"/>
      <c r="F3" s="115"/>
    </row>
    <row r="4" spans="1:6" ht="33" x14ac:dyDescent="0.2">
      <c r="A4" s="229"/>
      <c r="B4" s="4" t="s">
        <v>310</v>
      </c>
      <c r="C4" s="6" t="s">
        <v>342</v>
      </c>
      <c r="D4" s="115">
        <v>39</v>
      </c>
      <c r="E4" s="115"/>
      <c r="F4" s="115"/>
    </row>
    <row r="5" spans="1:6" ht="33" x14ac:dyDescent="0.2">
      <c r="A5" s="229"/>
      <c r="B5" s="4" t="s">
        <v>311</v>
      </c>
      <c r="C5" s="6" t="s">
        <v>341</v>
      </c>
      <c r="D5" s="115">
        <v>34</v>
      </c>
      <c r="E5" s="115"/>
      <c r="F5" s="115"/>
    </row>
    <row r="6" spans="1:6" ht="33" x14ac:dyDescent="0.2">
      <c r="A6" s="229"/>
      <c r="B6" s="4" t="s">
        <v>312</v>
      </c>
      <c r="C6" s="6" t="s">
        <v>340</v>
      </c>
      <c r="D6" s="115">
        <v>35</v>
      </c>
      <c r="E6" s="115"/>
      <c r="F6" s="115"/>
    </row>
    <row r="7" spans="1:6" ht="20.25" customHeight="1" x14ac:dyDescent="0.2">
      <c r="A7" s="229"/>
      <c r="B7" s="4" t="s">
        <v>313</v>
      </c>
      <c r="C7" s="4" t="s">
        <v>322</v>
      </c>
      <c r="D7" s="115">
        <v>36</v>
      </c>
      <c r="E7" s="115"/>
      <c r="F7" s="115"/>
    </row>
    <row r="8" spans="1:6" ht="20.25" customHeight="1" x14ac:dyDescent="0.2">
      <c r="A8" s="229"/>
      <c r="B8" s="4" t="s">
        <v>314</v>
      </c>
      <c r="C8" s="4" t="s">
        <v>323</v>
      </c>
      <c r="D8" s="115">
        <v>37</v>
      </c>
      <c r="E8" s="115"/>
      <c r="F8" s="115"/>
    </row>
    <row r="9" spans="1:6" ht="20.25" customHeight="1" x14ac:dyDescent="0.2">
      <c r="A9" s="229"/>
      <c r="B9" s="4" t="s">
        <v>315</v>
      </c>
      <c r="C9" s="4" t="s">
        <v>324</v>
      </c>
      <c r="D9" s="115">
        <v>38</v>
      </c>
      <c r="E9" s="115"/>
      <c r="F9" s="115"/>
    </row>
    <row r="10" spans="1:6" ht="20.25" customHeight="1" x14ac:dyDescent="0.2">
      <c r="A10" s="229"/>
      <c r="B10" s="4" t="s">
        <v>316</v>
      </c>
      <c r="C10" s="4" t="s">
        <v>325</v>
      </c>
      <c r="D10" s="115">
        <v>39</v>
      </c>
      <c r="E10" s="115"/>
      <c r="F10" s="115"/>
    </row>
    <row r="11" spans="1:6" ht="20.25" customHeight="1" x14ac:dyDescent="0.2">
      <c r="A11" s="229"/>
      <c r="B11" s="4" t="s">
        <v>317</v>
      </c>
      <c r="C11" s="4" t="s">
        <v>325</v>
      </c>
      <c r="D11" s="115">
        <v>40</v>
      </c>
      <c r="E11" s="115"/>
      <c r="F11" s="115"/>
    </row>
    <row r="12" spans="1:6" ht="20.25" customHeight="1" x14ac:dyDescent="0.2">
      <c r="A12" s="229"/>
      <c r="B12" s="4" t="s">
        <v>318</v>
      </c>
      <c r="C12" s="4" t="s">
        <v>326</v>
      </c>
      <c r="D12" s="115">
        <v>41</v>
      </c>
      <c r="E12" s="115"/>
      <c r="F12" s="115"/>
    </row>
    <row r="13" spans="1:6" ht="20.25" customHeight="1" x14ac:dyDescent="0.2">
      <c r="A13" s="229"/>
      <c r="B13" s="4" t="s">
        <v>319</v>
      </c>
      <c r="C13" s="4" t="s">
        <v>326</v>
      </c>
      <c r="D13" s="115">
        <v>42</v>
      </c>
      <c r="E13" s="115"/>
      <c r="F13" s="115"/>
    </row>
    <row r="14" spans="1:6" ht="20.25" customHeight="1" x14ac:dyDescent="0.2">
      <c r="A14" s="229"/>
      <c r="B14" s="4" t="s">
        <v>327</v>
      </c>
      <c r="C14" s="4" t="s">
        <v>328</v>
      </c>
      <c r="D14" s="129" t="s">
        <v>343</v>
      </c>
      <c r="E14" s="129"/>
      <c r="F14" s="129"/>
    </row>
    <row r="15" spans="1:6" ht="20.25" customHeight="1" x14ac:dyDescent="0.2">
      <c r="A15" s="229"/>
      <c r="B15" s="4" t="s">
        <v>333</v>
      </c>
      <c r="C15" s="4" t="s">
        <v>335</v>
      </c>
      <c r="D15" s="129"/>
      <c r="E15" s="129"/>
      <c r="F15" s="129"/>
    </row>
    <row r="16" spans="1:6" ht="20.25" customHeight="1" x14ac:dyDescent="0.2">
      <c r="A16" s="229"/>
      <c r="B16" s="4" t="s">
        <v>334</v>
      </c>
      <c r="C16" s="4" t="s">
        <v>336</v>
      </c>
      <c r="D16" s="129"/>
      <c r="E16" s="129"/>
      <c r="F16" s="129"/>
    </row>
    <row r="17" spans="1:6" ht="33" x14ac:dyDescent="0.2">
      <c r="A17" s="229"/>
      <c r="B17" s="4" t="s">
        <v>320</v>
      </c>
      <c r="C17" s="6" t="s">
        <v>339</v>
      </c>
      <c r="D17" s="129"/>
      <c r="E17" s="129"/>
      <c r="F17" s="129"/>
    </row>
    <row r="18" spans="1:6" ht="33" x14ac:dyDescent="0.2">
      <c r="A18" s="229"/>
      <c r="B18" s="4" t="s">
        <v>321</v>
      </c>
      <c r="C18" s="6" t="s">
        <v>338</v>
      </c>
      <c r="D18" s="67"/>
      <c r="E18" s="67"/>
      <c r="F18" s="67"/>
    </row>
    <row r="19" spans="1:6" ht="20.25" customHeight="1" x14ac:dyDescent="0.2">
      <c r="A19" s="230"/>
      <c r="B19" s="4" t="s">
        <v>332</v>
      </c>
      <c r="C19" s="4" t="s">
        <v>330</v>
      </c>
      <c r="D19" s="67"/>
      <c r="E19" s="67"/>
      <c r="F19" s="67"/>
    </row>
    <row r="20" spans="1:6" ht="20.25" customHeight="1" x14ac:dyDescent="0.2">
      <c r="A20" s="228" t="s">
        <v>344</v>
      </c>
      <c r="B20" s="68" t="s">
        <v>344</v>
      </c>
      <c r="C20" s="68" t="s">
        <v>308</v>
      </c>
      <c r="D20" s="68" t="s">
        <v>371</v>
      </c>
      <c r="E20" s="68" t="s">
        <v>372</v>
      </c>
      <c r="F20" s="68" t="s">
        <v>373</v>
      </c>
    </row>
    <row r="21" spans="1:6" ht="20.25" customHeight="1" x14ac:dyDescent="0.2">
      <c r="A21" s="229"/>
      <c r="B21" s="4" t="s">
        <v>345</v>
      </c>
      <c r="C21" s="4" t="s">
        <v>358</v>
      </c>
      <c r="D21" s="4" t="s">
        <v>374</v>
      </c>
      <c r="E21" s="4" t="s">
        <v>375</v>
      </c>
      <c r="F21" s="4" t="s">
        <v>376</v>
      </c>
    </row>
    <row r="22" spans="1:6" ht="20.25" customHeight="1" x14ac:dyDescent="0.2">
      <c r="A22" s="229"/>
      <c r="B22" s="4" t="s">
        <v>346</v>
      </c>
      <c r="C22" s="4" t="s">
        <v>359</v>
      </c>
      <c r="D22" s="4" t="s">
        <v>192</v>
      </c>
      <c r="E22" s="4" t="s">
        <v>377</v>
      </c>
      <c r="F22" s="4" t="s">
        <v>378</v>
      </c>
    </row>
    <row r="23" spans="1:6" ht="20.25" customHeight="1" x14ac:dyDescent="0.2">
      <c r="A23" s="229"/>
      <c r="B23" s="4" t="s">
        <v>347</v>
      </c>
      <c r="C23" s="4" t="s">
        <v>360</v>
      </c>
      <c r="D23" s="2" t="s">
        <v>379</v>
      </c>
      <c r="E23" s="4" t="s">
        <v>380</v>
      </c>
      <c r="F23" s="4"/>
    </row>
    <row r="24" spans="1:6" ht="20.25" customHeight="1" x14ac:dyDescent="0.2">
      <c r="A24" s="229"/>
      <c r="B24" s="4" t="s">
        <v>348</v>
      </c>
      <c r="C24" s="4" t="s">
        <v>361</v>
      </c>
      <c r="D24" s="237" t="s">
        <v>381</v>
      </c>
      <c r="E24" s="234" t="s">
        <v>382</v>
      </c>
      <c r="F24" s="237" t="s">
        <v>383</v>
      </c>
    </row>
    <row r="25" spans="1:6" ht="20.25" customHeight="1" x14ac:dyDescent="0.2">
      <c r="A25" s="229"/>
      <c r="B25" s="4" t="s">
        <v>349</v>
      </c>
      <c r="C25" s="4" t="s">
        <v>362</v>
      </c>
      <c r="D25" s="238"/>
      <c r="E25" s="235"/>
      <c r="F25" s="238"/>
    </row>
    <row r="26" spans="1:6" ht="20.25" customHeight="1" x14ac:dyDescent="0.2">
      <c r="A26" s="229"/>
      <c r="B26" s="4" t="s">
        <v>350</v>
      </c>
      <c r="C26" s="4" t="s">
        <v>363</v>
      </c>
      <c r="D26" s="238"/>
      <c r="E26" s="235"/>
      <c r="F26" s="238"/>
    </row>
    <row r="27" spans="1:6" ht="20.25" customHeight="1" x14ac:dyDescent="0.2">
      <c r="A27" s="229"/>
      <c r="B27" s="4" t="s">
        <v>351</v>
      </c>
      <c r="C27" s="4" t="s">
        <v>364</v>
      </c>
      <c r="D27" s="239"/>
      <c r="E27" s="236"/>
      <c r="F27" s="239"/>
    </row>
    <row r="28" spans="1:6" ht="20.25" customHeight="1" x14ac:dyDescent="0.2">
      <c r="A28" s="229"/>
      <c r="B28" s="4" t="s">
        <v>352</v>
      </c>
      <c r="C28" s="4" t="s">
        <v>365</v>
      </c>
      <c r="D28" s="4"/>
      <c r="E28" s="4"/>
      <c r="F28" s="4"/>
    </row>
    <row r="29" spans="1:6" ht="20.25" customHeight="1" x14ac:dyDescent="0.2">
      <c r="A29" s="229"/>
      <c r="B29" s="4" t="s">
        <v>353</v>
      </c>
      <c r="C29" s="4" t="s">
        <v>366</v>
      </c>
      <c r="D29" s="4"/>
      <c r="E29" s="4"/>
      <c r="F29" s="4"/>
    </row>
    <row r="30" spans="1:6" ht="20.25" customHeight="1" x14ac:dyDescent="0.2">
      <c r="A30" s="229"/>
      <c r="B30" s="4" t="s">
        <v>354</v>
      </c>
      <c r="C30" s="4" t="s">
        <v>367</v>
      </c>
      <c r="D30" s="4"/>
      <c r="E30" s="4"/>
      <c r="F30" s="4"/>
    </row>
    <row r="31" spans="1:6" ht="20.25" customHeight="1" x14ac:dyDescent="0.2">
      <c r="A31" s="229"/>
      <c r="B31" s="4" t="s">
        <v>355</v>
      </c>
      <c r="C31" s="4" t="s">
        <v>368</v>
      </c>
      <c r="D31" s="4"/>
      <c r="E31" s="4"/>
      <c r="F31" s="4"/>
    </row>
    <row r="32" spans="1:6" ht="20.25" customHeight="1" x14ac:dyDescent="0.2">
      <c r="A32" s="229"/>
      <c r="B32" s="4" t="s">
        <v>356</v>
      </c>
      <c r="C32" s="4" t="s">
        <v>369</v>
      </c>
      <c r="D32" s="4"/>
      <c r="E32" s="4"/>
      <c r="F32" s="4"/>
    </row>
    <row r="33" spans="1:6" ht="20.25" customHeight="1" x14ac:dyDescent="0.2">
      <c r="A33" s="230"/>
      <c r="B33" s="4" t="s">
        <v>357</v>
      </c>
      <c r="C33" s="4" t="s">
        <v>370</v>
      </c>
      <c r="D33" s="4"/>
      <c r="E33" s="4"/>
      <c r="F33" s="4"/>
    </row>
    <row r="34" spans="1:6" ht="20.25" customHeight="1" x14ac:dyDescent="0.2">
      <c r="A34" s="232" t="s">
        <v>410</v>
      </c>
      <c r="B34" s="68" t="s">
        <v>384</v>
      </c>
      <c r="C34" s="68" t="s">
        <v>400</v>
      </c>
      <c r="D34" s="68" t="s">
        <v>8</v>
      </c>
    </row>
    <row r="35" spans="1:6" ht="20.25" customHeight="1" x14ac:dyDescent="0.2">
      <c r="A35" s="232"/>
      <c r="B35" s="69" t="s">
        <v>385</v>
      </c>
      <c r="C35" s="4" t="s">
        <v>403</v>
      </c>
      <c r="D35" s="4"/>
    </row>
    <row r="36" spans="1:6" ht="20.25" customHeight="1" x14ac:dyDescent="0.2">
      <c r="A36" s="232"/>
      <c r="B36" s="4" t="s">
        <v>386</v>
      </c>
      <c r="C36" s="70" t="s">
        <v>694</v>
      </c>
      <c r="D36" s="4"/>
    </row>
    <row r="37" spans="1:6" ht="20.25" customHeight="1" x14ac:dyDescent="0.2">
      <c r="A37" s="232"/>
      <c r="B37" s="4" t="s">
        <v>387</v>
      </c>
      <c r="C37" s="4" t="s">
        <v>404</v>
      </c>
      <c r="D37" s="4" t="s">
        <v>411</v>
      </c>
    </row>
    <row r="38" spans="1:6" ht="20.25" customHeight="1" x14ac:dyDescent="0.2">
      <c r="A38" s="232"/>
      <c r="B38" s="69" t="s">
        <v>388</v>
      </c>
      <c r="C38" s="70" t="s">
        <v>401</v>
      </c>
      <c r="D38" s="4"/>
    </row>
    <row r="39" spans="1:6" ht="20.25" customHeight="1" x14ac:dyDescent="0.2">
      <c r="A39" s="232"/>
      <c r="B39" s="4" t="s">
        <v>389</v>
      </c>
      <c r="C39" s="70" t="s">
        <v>402</v>
      </c>
      <c r="D39" s="4"/>
    </row>
    <row r="40" spans="1:6" ht="20.25" customHeight="1" x14ac:dyDescent="0.2">
      <c r="A40" s="232"/>
      <c r="B40" s="4" t="s">
        <v>399</v>
      </c>
      <c r="C40" s="4" t="s">
        <v>405</v>
      </c>
      <c r="D40" s="4"/>
    </row>
    <row r="41" spans="1:6" ht="20.25" customHeight="1" x14ac:dyDescent="0.2">
      <c r="A41" s="232"/>
      <c r="B41" s="4" t="s">
        <v>398</v>
      </c>
      <c r="C41" s="70" t="s">
        <v>402</v>
      </c>
      <c r="D41" s="4"/>
    </row>
    <row r="42" spans="1:6" ht="20.25" customHeight="1" x14ac:dyDescent="0.2">
      <c r="A42" s="232"/>
      <c r="B42" s="4" t="s">
        <v>397</v>
      </c>
      <c r="C42" s="4" t="s">
        <v>405</v>
      </c>
      <c r="D42" s="4" t="s">
        <v>412</v>
      </c>
    </row>
    <row r="43" spans="1:6" ht="20.25" customHeight="1" x14ac:dyDescent="0.2">
      <c r="A43" s="232"/>
      <c r="B43" s="4" t="s">
        <v>396</v>
      </c>
      <c r="C43" s="70" t="s">
        <v>406</v>
      </c>
      <c r="D43" s="4"/>
    </row>
    <row r="44" spans="1:6" ht="20.25" customHeight="1" x14ac:dyDescent="0.2">
      <c r="A44" s="232"/>
      <c r="B44" s="4" t="s">
        <v>395</v>
      </c>
      <c r="C44" s="4" t="s">
        <v>407</v>
      </c>
      <c r="D44" s="4" t="s">
        <v>413</v>
      </c>
    </row>
    <row r="45" spans="1:6" ht="20.25" customHeight="1" x14ac:dyDescent="0.2">
      <c r="A45" s="232"/>
      <c r="B45" s="69" t="s">
        <v>390</v>
      </c>
      <c r="C45" s="70" t="s">
        <v>408</v>
      </c>
      <c r="D45" s="4"/>
    </row>
    <row r="46" spans="1:6" ht="20.25" customHeight="1" x14ac:dyDescent="0.2">
      <c r="A46" s="232"/>
      <c r="B46" s="69" t="s">
        <v>391</v>
      </c>
      <c r="C46" s="70" t="s">
        <v>408</v>
      </c>
      <c r="D46" s="4"/>
    </row>
    <row r="47" spans="1:6" ht="20.25" customHeight="1" x14ac:dyDescent="0.2">
      <c r="A47" s="232"/>
      <c r="B47" s="69" t="s">
        <v>392</v>
      </c>
      <c r="C47" s="4" t="s">
        <v>409</v>
      </c>
      <c r="D47" s="4"/>
    </row>
    <row r="48" spans="1:6" ht="20.25" customHeight="1" x14ac:dyDescent="0.2">
      <c r="A48" s="232"/>
      <c r="B48" s="69" t="s">
        <v>393</v>
      </c>
      <c r="C48" s="4" t="s">
        <v>404</v>
      </c>
      <c r="D48" s="4"/>
    </row>
    <row r="49" spans="1:10" ht="20.25" customHeight="1" x14ac:dyDescent="0.2">
      <c r="A49" s="232"/>
      <c r="B49" s="69" t="s">
        <v>394</v>
      </c>
      <c r="C49" s="4" t="s">
        <v>405</v>
      </c>
      <c r="D49" s="4"/>
    </row>
    <row r="50" spans="1:10" ht="20.25" customHeight="1" x14ac:dyDescent="0.2">
      <c r="A50" s="219" t="s">
        <v>445</v>
      </c>
      <c r="B50" s="68" t="s">
        <v>414</v>
      </c>
      <c r="C50" s="68" t="s">
        <v>308</v>
      </c>
      <c r="D50" s="68" t="s">
        <v>8</v>
      </c>
    </row>
    <row r="51" spans="1:10" ht="20.25" customHeight="1" x14ac:dyDescent="0.2">
      <c r="A51" s="219"/>
      <c r="B51" s="72" t="s">
        <v>416</v>
      </c>
      <c r="C51" s="4" t="s">
        <v>425</v>
      </c>
      <c r="D51" s="222" t="s">
        <v>437</v>
      </c>
      <c r="E51" s="223"/>
      <c r="F51" s="221" t="s">
        <v>440</v>
      </c>
      <c r="G51" s="221"/>
      <c r="H51" s="221"/>
      <c r="I51" s="221"/>
      <c r="J51" s="221"/>
    </row>
    <row r="52" spans="1:10" ht="20.25" customHeight="1" x14ac:dyDescent="0.2">
      <c r="A52" s="219"/>
      <c r="B52" s="72" t="s">
        <v>418</v>
      </c>
      <c r="C52" s="70" t="s">
        <v>426</v>
      </c>
      <c r="D52" s="224"/>
      <c r="E52" s="225"/>
      <c r="F52" s="221"/>
      <c r="G52" s="221"/>
      <c r="H52" s="221"/>
      <c r="I52" s="221"/>
      <c r="J52" s="221"/>
    </row>
    <row r="53" spans="1:10" ht="20.25" customHeight="1" x14ac:dyDescent="0.2">
      <c r="A53" s="219"/>
      <c r="B53" s="72" t="s">
        <v>420</v>
      </c>
      <c r="C53" s="4" t="s">
        <v>427</v>
      </c>
      <c r="D53" s="224"/>
      <c r="E53" s="225"/>
      <c r="F53" s="221" t="s">
        <v>441</v>
      </c>
      <c r="G53" s="221"/>
      <c r="H53" s="221"/>
      <c r="I53" s="221"/>
      <c r="J53" s="221"/>
    </row>
    <row r="54" spans="1:10" ht="20.25" customHeight="1" x14ac:dyDescent="0.2">
      <c r="A54" s="219"/>
      <c r="B54" s="72" t="s">
        <v>422</v>
      </c>
      <c r="C54" s="70" t="s">
        <v>428</v>
      </c>
      <c r="D54" s="224"/>
      <c r="E54" s="225"/>
      <c r="F54" s="221"/>
      <c r="G54" s="221"/>
      <c r="H54" s="221"/>
      <c r="I54" s="221"/>
      <c r="J54" s="221"/>
    </row>
    <row r="55" spans="1:10" ht="20.25" customHeight="1" x14ac:dyDescent="0.2">
      <c r="A55" s="219"/>
      <c r="B55" s="72" t="s">
        <v>424</v>
      </c>
      <c r="C55" s="70" t="s">
        <v>429</v>
      </c>
      <c r="D55" s="224"/>
      <c r="E55" s="225"/>
      <c r="F55" s="221" t="s">
        <v>442</v>
      </c>
      <c r="G55" s="221"/>
      <c r="H55" s="221"/>
      <c r="I55" s="221"/>
      <c r="J55" s="221"/>
    </row>
    <row r="56" spans="1:10" ht="20.25" customHeight="1" x14ac:dyDescent="0.2">
      <c r="A56" s="219"/>
      <c r="B56" s="72" t="s">
        <v>431</v>
      </c>
      <c r="C56" s="4" t="s">
        <v>434</v>
      </c>
      <c r="D56" s="224"/>
      <c r="E56" s="225"/>
      <c r="F56" s="221"/>
      <c r="G56" s="221"/>
      <c r="H56" s="221"/>
      <c r="I56" s="221"/>
      <c r="J56" s="221"/>
    </row>
    <row r="57" spans="1:10" ht="20.25" customHeight="1" x14ac:dyDescent="0.2">
      <c r="A57" s="219"/>
      <c r="B57" s="74"/>
      <c r="C57" s="70" t="s">
        <v>432</v>
      </c>
      <c r="D57" s="224"/>
      <c r="E57" s="225"/>
      <c r="F57" s="221"/>
      <c r="G57" s="221"/>
      <c r="H57" s="221"/>
      <c r="I57" s="221"/>
      <c r="J57" s="221"/>
    </row>
    <row r="58" spans="1:10" ht="20.25" customHeight="1" x14ac:dyDescent="0.2">
      <c r="A58" s="219"/>
      <c r="B58" s="74"/>
      <c r="C58" s="70" t="s">
        <v>433</v>
      </c>
      <c r="D58" s="224"/>
      <c r="E58" s="225"/>
      <c r="F58" s="221" t="s">
        <v>443</v>
      </c>
      <c r="G58" s="221"/>
      <c r="H58" s="221"/>
      <c r="I58" s="221"/>
      <c r="J58" s="221"/>
    </row>
    <row r="59" spans="1:10" ht="20.25" customHeight="1" x14ac:dyDescent="0.2">
      <c r="A59" s="219"/>
      <c r="B59" s="72" t="s">
        <v>436</v>
      </c>
      <c r="C59" s="70" t="s">
        <v>438</v>
      </c>
      <c r="D59" s="226"/>
      <c r="E59" s="227"/>
      <c r="F59" s="221"/>
      <c r="G59" s="221"/>
      <c r="H59" s="221"/>
      <c r="I59" s="221"/>
      <c r="J59" s="221"/>
    </row>
    <row r="60" spans="1:10" ht="20.25" customHeight="1" x14ac:dyDescent="0.2">
      <c r="A60" s="219"/>
      <c r="B60" s="73"/>
      <c r="C60" s="4"/>
      <c r="D60" s="221" t="s">
        <v>439</v>
      </c>
      <c r="E60" s="221"/>
      <c r="F60" s="221" t="s">
        <v>444</v>
      </c>
      <c r="G60" s="221"/>
      <c r="H60" s="221"/>
      <c r="I60" s="221"/>
      <c r="J60" s="221"/>
    </row>
    <row r="61" spans="1:10" ht="20.25" customHeight="1" x14ac:dyDescent="0.2">
      <c r="A61" s="219"/>
      <c r="B61" s="73"/>
      <c r="C61" s="70"/>
      <c r="D61" s="221"/>
      <c r="E61" s="221"/>
      <c r="F61" s="221"/>
      <c r="G61" s="221"/>
      <c r="H61" s="221"/>
      <c r="I61" s="221"/>
      <c r="J61" s="221"/>
    </row>
    <row r="62" spans="1:10" ht="20.25" customHeight="1" x14ac:dyDescent="0.2">
      <c r="A62" s="219"/>
      <c r="B62" s="73"/>
      <c r="C62" s="70"/>
      <c r="D62" s="221"/>
      <c r="E62" s="221"/>
      <c r="F62" s="221"/>
      <c r="G62" s="221"/>
      <c r="H62" s="221"/>
      <c r="I62" s="221"/>
      <c r="J62" s="221"/>
    </row>
    <row r="63" spans="1:10" ht="20.25" customHeight="1" x14ac:dyDescent="0.2">
      <c r="A63" s="219"/>
      <c r="B63" s="73"/>
      <c r="C63" s="4"/>
      <c r="D63" s="221"/>
      <c r="E63" s="221"/>
    </row>
    <row r="64" spans="1:10" ht="20.25" customHeight="1" x14ac:dyDescent="0.2">
      <c r="A64" s="219"/>
      <c r="B64" s="73"/>
      <c r="C64" s="4"/>
    </row>
    <row r="65" spans="1:7" ht="20.25" customHeight="1" x14ac:dyDescent="0.2">
      <c r="A65" s="219"/>
      <c r="B65" s="75"/>
      <c r="C65" s="27"/>
    </row>
    <row r="66" spans="1:7" ht="20.25" customHeight="1" x14ac:dyDescent="0.2">
      <c r="A66" s="219" t="s">
        <v>582</v>
      </c>
      <c r="B66" s="77" t="s">
        <v>446</v>
      </c>
      <c r="C66" s="77" t="s">
        <v>447</v>
      </c>
      <c r="D66" s="77" t="s">
        <v>448</v>
      </c>
      <c r="E66" s="77" t="s">
        <v>449</v>
      </c>
      <c r="F66" s="77" t="s">
        <v>450</v>
      </c>
      <c r="G66" s="77" t="s">
        <v>451</v>
      </c>
    </row>
    <row r="67" spans="1:7" ht="20.25" customHeight="1" x14ac:dyDescent="0.2">
      <c r="A67" s="219"/>
      <c r="B67" s="220">
        <v>1</v>
      </c>
      <c r="C67" s="76" t="s">
        <v>452</v>
      </c>
      <c r="D67" s="76" t="s">
        <v>453</v>
      </c>
      <c r="E67" s="76" t="s">
        <v>454</v>
      </c>
      <c r="F67" s="220" t="s">
        <v>455</v>
      </c>
      <c r="G67" s="76"/>
    </row>
    <row r="68" spans="1:7" ht="20.25" customHeight="1" x14ac:dyDescent="0.2">
      <c r="A68" s="219"/>
      <c r="B68" s="220"/>
      <c r="C68" s="220" t="s">
        <v>456</v>
      </c>
      <c r="D68" s="220" t="s">
        <v>457</v>
      </c>
      <c r="E68" s="76" t="s">
        <v>458</v>
      </c>
      <c r="F68" s="220"/>
      <c r="G68" s="220"/>
    </row>
    <row r="69" spans="1:7" ht="20.25" customHeight="1" x14ac:dyDescent="0.2">
      <c r="A69" s="219"/>
      <c r="B69" s="220"/>
      <c r="C69" s="220"/>
      <c r="D69" s="220"/>
      <c r="E69" s="76" t="s">
        <v>459</v>
      </c>
      <c r="F69" s="220"/>
      <c r="G69" s="220"/>
    </row>
    <row r="70" spans="1:7" ht="20.25" customHeight="1" x14ac:dyDescent="0.2">
      <c r="A70" s="219"/>
      <c r="B70" s="220"/>
      <c r="C70" s="76" t="s">
        <v>460</v>
      </c>
      <c r="D70" s="76" t="s">
        <v>461</v>
      </c>
      <c r="E70" s="76" t="s">
        <v>462</v>
      </c>
      <c r="F70" s="220"/>
      <c r="G70" s="76"/>
    </row>
    <row r="71" spans="1:7" ht="20.25" customHeight="1" x14ac:dyDescent="0.2">
      <c r="A71" s="219"/>
      <c r="B71" s="220"/>
      <c r="C71" s="76" t="s">
        <v>463</v>
      </c>
      <c r="D71" s="76" t="s">
        <v>464</v>
      </c>
      <c r="E71" s="76" t="s">
        <v>465</v>
      </c>
      <c r="F71" s="220"/>
      <c r="G71" s="76"/>
    </row>
    <row r="72" spans="1:7" ht="20.25" customHeight="1" x14ac:dyDescent="0.2">
      <c r="A72" s="219"/>
      <c r="B72" s="220">
        <v>2</v>
      </c>
      <c r="C72" s="76" t="s">
        <v>417</v>
      </c>
      <c r="D72" s="76" t="s">
        <v>466</v>
      </c>
      <c r="E72" s="76" t="s">
        <v>467</v>
      </c>
      <c r="F72" s="220" t="s">
        <v>468</v>
      </c>
      <c r="G72" s="76" t="s">
        <v>469</v>
      </c>
    </row>
    <row r="73" spans="1:7" ht="20.25" customHeight="1" x14ac:dyDescent="0.2">
      <c r="A73" s="219"/>
      <c r="B73" s="220"/>
      <c r="C73" s="76" t="s">
        <v>470</v>
      </c>
      <c r="D73" s="76" t="s">
        <v>471</v>
      </c>
      <c r="E73" s="76" t="s">
        <v>472</v>
      </c>
      <c r="F73" s="220"/>
      <c r="G73" s="76"/>
    </row>
    <row r="74" spans="1:7" ht="29.25" customHeight="1" x14ac:dyDescent="0.2">
      <c r="A74" s="219"/>
      <c r="B74" s="220"/>
      <c r="C74" s="220" t="s">
        <v>430</v>
      </c>
      <c r="D74" s="220" t="s">
        <v>473</v>
      </c>
      <c r="E74" s="76" t="s">
        <v>474</v>
      </c>
      <c r="F74" s="220"/>
      <c r="G74" s="220" t="s">
        <v>469</v>
      </c>
    </row>
    <row r="75" spans="1:7" ht="20.25" customHeight="1" x14ac:dyDescent="0.2">
      <c r="A75" s="219"/>
      <c r="B75" s="220"/>
      <c r="C75" s="220"/>
      <c r="D75" s="220"/>
      <c r="E75" s="76" t="s">
        <v>475</v>
      </c>
      <c r="F75" s="220"/>
      <c r="G75" s="220"/>
    </row>
    <row r="76" spans="1:7" ht="29.25" customHeight="1" x14ac:dyDescent="0.2">
      <c r="A76" s="219"/>
      <c r="B76" s="220"/>
      <c r="C76" s="220" t="s">
        <v>435</v>
      </c>
      <c r="D76" s="220" t="s">
        <v>476</v>
      </c>
      <c r="E76" s="76" t="s">
        <v>477</v>
      </c>
      <c r="F76" s="220"/>
      <c r="G76" s="220" t="s">
        <v>469</v>
      </c>
    </row>
    <row r="77" spans="1:7" ht="20.25" customHeight="1" x14ac:dyDescent="0.2">
      <c r="A77" s="219"/>
      <c r="B77" s="220"/>
      <c r="C77" s="220"/>
      <c r="D77" s="220"/>
      <c r="E77" s="76" t="s">
        <v>478</v>
      </c>
      <c r="F77" s="220"/>
      <c r="G77" s="220"/>
    </row>
    <row r="78" spans="1:7" ht="20.25" customHeight="1" x14ac:dyDescent="0.2">
      <c r="A78" s="219"/>
      <c r="B78" s="220"/>
      <c r="C78" s="76" t="s">
        <v>419</v>
      </c>
      <c r="D78" s="76" t="s">
        <v>479</v>
      </c>
      <c r="E78" s="76" t="s">
        <v>480</v>
      </c>
      <c r="F78" s="220"/>
      <c r="G78" s="76" t="s">
        <v>469</v>
      </c>
    </row>
    <row r="79" spans="1:7" ht="20.25" customHeight="1" x14ac:dyDescent="0.2">
      <c r="A79" s="219"/>
      <c r="B79" s="220"/>
      <c r="C79" s="76" t="s">
        <v>481</v>
      </c>
      <c r="D79" s="76" t="s">
        <v>482</v>
      </c>
      <c r="E79" s="76" t="s">
        <v>483</v>
      </c>
      <c r="F79" s="220"/>
      <c r="G79" s="76" t="s">
        <v>469</v>
      </c>
    </row>
    <row r="80" spans="1:7" ht="20.25" customHeight="1" x14ac:dyDescent="0.2">
      <c r="A80" s="219"/>
      <c r="B80" s="220"/>
      <c r="C80" s="76" t="s">
        <v>484</v>
      </c>
      <c r="D80" s="76" t="s">
        <v>485</v>
      </c>
      <c r="E80" s="76" t="s">
        <v>486</v>
      </c>
      <c r="F80" s="220"/>
      <c r="G80" s="76" t="s">
        <v>469</v>
      </c>
    </row>
    <row r="81" spans="1:7" ht="20.25" customHeight="1" x14ac:dyDescent="0.2">
      <c r="A81" s="219"/>
      <c r="B81" s="220"/>
      <c r="C81" s="76" t="s">
        <v>487</v>
      </c>
      <c r="D81" s="76" t="s">
        <v>488</v>
      </c>
      <c r="E81" s="76" t="s">
        <v>489</v>
      </c>
      <c r="F81" s="220"/>
      <c r="G81" s="76" t="s">
        <v>469</v>
      </c>
    </row>
    <row r="82" spans="1:7" ht="20.25" customHeight="1" x14ac:dyDescent="0.2">
      <c r="A82" s="219"/>
      <c r="B82" s="220"/>
      <c r="C82" s="76" t="s">
        <v>490</v>
      </c>
      <c r="D82" s="76" t="s">
        <v>491</v>
      </c>
      <c r="E82" s="76" t="s">
        <v>492</v>
      </c>
      <c r="F82" s="220"/>
      <c r="G82" s="76"/>
    </row>
    <row r="83" spans="1:7" ht="20.25" customHeight="1" x14ac:dyDescent="0.2">
      <c r="A83" s="219"/>
      <c r="B83" s="220">
        <v>3</v>
      </c>
      <c r="C83" s="76" t="s">
        <v>421</v>
      </c>
      <c r="D83" s="76" t="s">
        <v>493</v>
      </c>
      <c r="E83" s="76" t="s">
        <v>494</v>
      </c>
      <c r="F83" s="220" t="s">
        <v>455</v>
      </c>
      <c r="G83" s="76" t="s">
        <v>495</v>
      </c>
    </row>
    <row r="84" spans="1:7" ht="20.25" customHeight="1" x14ac:dyDescent="0.2">
      <c r="A84" s="219"/>
      <c r="B84" s="220"/>
      <c r="C84" s="76" t="s">
        <v>419</v>
      </c>
      <c r="D84" s="76" t="s">
        <v>496</v>
      </c>
      <c r="E84" s="76" t="s">
        <v>497</v>
      </c>
      <c r="F84" s="220"/>
      <c r="G84" s="76" t="s">
        <v>495</v>
      </c>
    </row>
    <row r="85" spans="1:7" ht="20.25" customHeight="1" x14ac:dyDescent="0.2">
      <c r="A85" s="219"/>
      <c r="B85" s="220"/>
      <c r="C85" s="76" t="s">
        <v>423</v>
      </c>
      <c r="D85" s="76" t="s">
        <v>498</v>
      </c>
      <c r="E85" s="76" t="s">
        <v>499</v>
      </c>
      <c r="F85" s="220"/>
      <c r="G85" s="76" t="s">
        <v>495</v>
      </c>
    </row>
    <row r="86" spans="1:7" ht="20.25" customHeight="1" x14ac:dyDescent="0.2">
      <c r="A86" s="219"/>
      <c r="B86" s="220">
        <v>4</v>
      </c>
      <c r="C86" s="76" t="s">
        <v>415</v>
      </c>
      <c r="D86" s="76" t="s">
        <v>500</v>
      </c>
      <c r="E86" s="76" t="s">
        <v>501</v>
      </c>
      <c r="F86" s="220" t="s">
        <v>455</v>
      </c>
      <c r="G86" s="76" t="s">
        <v>495</v>
      </c>
    </row>
    <row r="87" spans="1:7" ht="20.25" customHeight="1" x14ac:dyDescent="0.2">
      <c r="A87" s="219"/>
      <c r="B87" s="220"/>
      <c r="C87" s="76" t="s">
        <v>417</v>
      </c>
      <c r="D87" s="76" t="s">
        <v>502</v>
      </c>
      <c r="E87" s="76" t="s">
        <v>503</v>
      </c>
      <c r="F87" s="220"/>
      <c r="G87" s="76" t="s">
        <v>495</v>
      </c>
    </row>
    <row r="88" spans="1:7" ht="20.25" customHeight="1" x14ac:dyDescent="0.2">
      <c r="A88" s="219"/>
      <c r="B88" s="220">
        <v>5</v>
      </c>
      <c r="C88" s="76" t="s">
        <v>504</v>
      </c>
      <c r="D88" s="76" t="s">
        <v>505</v>
      </c>
      <c r="E88" s="76" t="s">
        <v>506</v>
      </c>
      <c r="F88" s="220" t="s">
        <v>455</v>
      </c>
      <c r="G88" s="76" t="s">
        <v>495</v>
      </c>
    </row>
    <row r="89" spans="1:7" ht="20.25" customHeight="1" x14ac:dyDescent="0.2">
      <c r="A89" s="219"/>
      <c r="B89" s="220"/>
      <c r="C89" s="76" t="s">
        <v>507</v>
      </c>
      <c r="D89" s="76" t="s">
        <v>508</v>
      </c>
      <c r="E89" s="76" t="s">
        <v>509</v>
      </c>
      <c r="F89" s="220"/>
      <c r="G89" s="76" t="s">
        <v>495</v>
      </c>
    </row>
    <row r="90" spans="1:7" ht="20.25" customHeight="1" x14ac:dyDescent="0.2">
      <c r="A90" s="219"/>
      <c r="B90" s="220">
        <v>6</v>
      </c>
      <c r="C90" s="76" t="s">
        <v>510</v>
      </c>
      <c r="D90" s="76" t="s">
        <v>511</v>
      </c>
      <c r="E90" s="76" t="s">
        <v>512</v>
      </c>
      <c r="F90" s="220" t="s">
        <v>455</v>
      </c>
      <c r="G90" s="76" t="s">
        <v>495</v>
      </c>
    </row>
    <row r="91" spans="1:7" ht="20.25" customHeight="1" x14ac:dyDescent="0.2">
      <c r="A91" s="219"/>
      <c r="B91" s="220"/>
      <c r="C91" s="76" t="s">
        <v>513</v>
      </c>
      <c r="D91" s="76" t="s">
        <v>514</v>
      </c>
      <c r="E91" s="76" t="s">
        <v>515</v>
      </c>
      <c r="F91" s="220"/>
      <c r="G91" s="76" t="s">
        <v>495</v>
      </c>
    </row>
    <row r="92" spans="1:7" ht="20.25" customHeight="1" x14ac:dyDescent="0.2">
      <c r="A92" s="219"/>
      <c r="B92" s="220"/>
      <c r="C92" s="76" t="s">
        <v>516</v>
      </c>
      <c r="D92" s="76" t="s">
        <v>517</v>
      </c>
      <c r="E92" s="76" t="s">
        <v>518</v>
      </c>
      <c r="F92" s="220"/>
      <c r="G92" s="76" t="s">
        <v>495</v>
      </c>
    </row>
    <row r="93" spans="1:7" ht="20.25" customHeight="1" x14ac:dyDescent="0.2">
      <c r="A93" s="219"/>
      <c r="B93" s="220"/>
      <c r="C93" s="76" t="s">
        <v>519</v>
      </c>
      <c r="D93" s="76" t="s">
        <v>520</v>
      </c>
      <c r="E93" s="76" t="s">
        <v>521</v>
      </c>
      <c r="F93" s="220"/>
      <c r="G93" s="76" t="s">
        <v>495</v>
      </c>
    </row>
    <row r="94" spans="1:7" ht="20.25" customHeight="1" x14ac:dyDescent="0.2">
      <c r="A94" s="219"/>
      <c r="B94" s="220">
        <v>7</v>
      </c>
      <c r="C94" s="76" t="s">
        <v>522</v>
      </c>
      <c r="D94" s="76" t="s">
        <v>523</v>
      </c>
      <c r="E94" s="76" t="s">
        <v>524</v>
      </c>
      <c r="F94" s="220" t="s">
        <v>455</v>
      </c>
      <c r="G94" s="76" t="s">
        <v>495</v>
      </c>
    </row>
    <row r="95" spans="1:7" ht="20.25" customHeight="1" x14ac:dyDescent="0.2">
      <c r="A95" s="219"/>
      <c r="B95" s="220"/>
      <c r="C95" s="76" t="s">
        <v>525</v>
      </c>
      <c r="D95" s="76" t="s">
        <v>526</v>
      </c>
      <c r="E95" s="76" t="s">
        <v>527</v>
      </c>
      <c r="F95" s="220"/>
      <c r="G95" s="76" t="s">
        <v>495</v>
      </c>
    </row>
    <row r="96" spans="1:7" ht="20.25" customHeight="1" x14ac:dyDescent="0.2">
      <c r="A96" s="219"/>
      <c r="B96" s="76">
        <v>8</v>
      </c>
      <c r="C96" s="76" t="s">
        <v>481</v>
      </c>
      <c r="D96" s="76" t="s">
        <v>528</v>
      </c>
      <c r="E96" s="76" t="s">
        <v>529</v>
      </c>
      <c r="F96" s="76" t="s">
        <v>455</v>
      </c>
      <c r="G96" s="76" t="s">
        <v>495</v>
      </c>
    </row>
    <row r="97" spans="1:7" ht="20.25" customHeight="1" x14ac:dyDescent="0.2">
      <c r="A97" s="219"/>
      <c r="B97" s="76">
        <v>9</v>
      </c>
      <c r="C97" s="76" t="s">
        <v>530</v>
      </c>
      <c r="D97" s="76" t="s">
        <v>531</v>
      </c>
      <c r="E97" s="76" t="s">
        <v>532</v>
      </c>
      <c r="F97" s="76" t="s">
        <v>455</v>
      </c>
      <c r="G97" s="76" t="s">
        <v>495</v>
      </c>
    </row>
    <row r="98" spans="1:7" ht="20.25" customHeight="1" x14ac:dyDescent="0.2">
      <c r="A98" s="219"/>
      <c r="B98" s="76">
        <v>10</v>
      </c>
      <c r="C98" s="76" t="s">
        <v>533</v>
      </c>
      <c r="D98" s="76" t="s">
        <v>534</v>
      </c>
      <c r="E98" s="76" t="s">
        <v>535</v>
      </c>
      <c r="F98" s="76" t="s">
        <v>455</v>
      </c>
      <c r="G98" s="76" t="s">
        <v>495</v>
      </c>
    </row>
    <row r="99" spans="1:7" ht="20.25" customHeight="1" x14ac:dyDescent="0.2">
      <c r="A99" s="219"/>
      <c r="B99" s="76">
        <v>11</v>
      </c>
      <c r="C99" s="76" t="s">
        <v>536</v>
      </c>
      <c r="D99" s="76" t="s">
        <v>537</v>
      </c>
      <c r="E99" s="76" t="s">
        <v>538</v>
      </c>
      <c r="F99" s="76" t="s">
        <v>455</v>
      </c>
      <c r="G99" s="76" t="s">
        <v>495</v>
      </c>
    </row>
    <row r="100" spans="1:7" ht="20.25" customHeight="1" x14ac:dyDescent="0.2">
      <c r="A100" s="219"/>
      <c r="B100" s="76">
        <v>12</v>
      </c>
      <c r="C100" s="76" t="s">
        <v>539</v>
      </c>
      <c r="D100" s="76" t="s">
        <v>540</v>
      </c>
      <c r="E100" s="76" t="s">
        <v>541</v>
      </c>
      <c r="F100" s="76" t="s">
        <v>455</v>
      </c>
      <c r="G100" s="76" t="s">
        <v>495</v>
      </c>
    </row>
    <row r="101" spans="1:7" ht="20.25" customHeight="1" x14ac:dyDescent="0.2">
      <c r="A101" s="219"/>
      <c r="B101" s="76">
        <v>13</v>
      </c>
      <c r="C101" s="76" t="s">
        <v>542</v>
      </c>
      <c r="D101" s="76" t="s">
        <v>543</v>
      </c>
      <c r="E101" s="76" t="s">
        <v>544</v>
      </c>
      <c r="F101" s="76" t="s">
        <v>468</v>
      </c>
      <c r="G101" s="76" t="s">
        <v>545</v>
      </c>
    </row>
    <row r="102" spans="1:7" ht="20.25" customHeight="1" x14ac:dyDescent="0.2">
      <c r="A102" s="219"/>
      <c r="B102" s="220">
        <v>14</v>
      </c>
      <c r="C102" s="76" t="s">
        <v>546</v>
      </c>
      <c r="D102" s="76" t="s">
        <v>547</v>
      </c>
      <c r="E102" s="76" t="s">
        <v>548</v>
      </c>
      <c r="F102" s="220" t="s">
        <v>468</v>
      </c>
      <c r="G102" s="76"/>
    </row>
    <row r="103" spans="1:7" ht="20.25" customHeight="1" x14ac:dyDescent="0.2">
      <c r="A103" s="219"/>
      <c r="B103" s="220"/>
      <c r="C103" s="76" t="s">
        <v>549</v>
      </c>
      <c r="D103" s="76" t="s">
        <v>550</v>
      </c>
      <c r="E103" s="76" t="s">
        <v>551</v>
      </c>
      <c r="F103" s="220"/>
      <c r="G103" s="76"/>
    </row>
    <row r="104" spans="1:7" ht="20.25" customHeight="1" x14ac:dyDescent="0.2">
      <c r="A104" s="219"/>
      <c r="B104" s="220"/>
      <c r="C104" s="76" t="s">
        <v>552</v>
      </c>
      <c r="D104" s="76" t="s">
        <v>553</v>
      </c>
      <c r="E104" s="76" t="s">
        <v>554</v>
      </c>
      <c r="F104" s="220"/>
      <c r="G104" s="76"/>
    </row>
    <row r="105" spans="1:7" ht="20.25" customHeight="1" x14ac:dyDescent="0.2">
      <c r="A105" s="219"/>
      <c r="B105" s="220"/>
      <c r="C105" s="76" t="s">
        <v>555</v>
      </c>
      <c r="D105" s="76" t="s">
        <v>556</v>
      </c>
      <c r="E105" s="76" t="s">
        <v>557</v>
      </c>
      <c r="F105" s="220"/>
      <c r="G105" s="76"/>
    </row>
    <row r="106" spans="1:7" ht="20.25" customHeight="1" x14ac:dyDescent="0.2">
      <c r="A106" s="219"/>
      <c r="B106" s="220"/>
      <c r="C106" s="76" t="s">
        <v>558</v>
      </c>
      <c r="D106" s="76" t="s">
        <v>559</v>
      </c>
      <c r="E106" s="76" t="s">
        <v>560</v>
      </c>
      <c r="F106" s="220"/>
      <c r="G106" s="76"/>
    </row>
    <row r="107" spans="1:7" ht="20.25" customHeight="1" x14ac:dyDescent="0.2">
      <c r="A107" s="219"/>
      <c r="B107" s="220"/>
      <c r="C107" s="76" t="s">
        <v>561</v>
      </c>
      <c r="D107" s="76" t="s">
        <v>562</v>
      </c>
      <c r="E107" s="76" t="s">
        <v>563</v>
      </c>
      <c r="F107" s="220"/>
      <c r="G107" s="76"/>
    </row>
    <row r="108" spans="1:7" ht="20.25" customHeight="1" x14ac:dyDescent="0.2">
      <c r="A108" s="219"/>
      <c r="B108" s="220"/>
      <c r="C108" s="76" t="s">
        <v>564</v>
      </c>
      <c r="D108" s="76" t="s">
        <v>565</v>
      </c>
      <c r="E108" s="76" t="s">
        <v>566</v>
      </c>
      <c r="F108" s="220"/>
      <c r="G108" s="76"/>
    </row>
    <row r="109" spans="1:7" ht="20.25" customHeight="1" x14ac:dyDescent="0.2">
      <c r="A109" s="219"/>
      <c r="B109" s="220"/>
      <c r="C109" s="76" t="s">
        <v>567</v>
      </c>
      <c r="D109" s="76" t="s">
        <v>568</v>
      </c>
      <c r="E109" s="76" t="s">
        <v>569</v>
      </c>
      <c r="F109" s="220"/>
      <c r="G109" s="76"/>
    </row>
    <row r="110" spans="1:7" ht="20.25" customHeight="1" x14ac:dyDescent="0.2">
      <c r="A110" s="219"/>
      <c r="B110" s="220"/>
      <c r="C110" s="76" t="s">
        <v>570</v>
      </c>
      <c r="D110" s="76" t="s">
        <v>571</v>
      </c>
      <c r="E110" s="76" t="s">
        <v>572</v>
      </c>
      <c r="F110" s="220"/>
      <c r="G110" s="76"/>
    </row>
    <row r="111" spans="1:7" ht="20.25" customHeight="1" x14ac:dyDescent="0.2">
      <c r="A111" s="219"/>
      <c r="B111" s="220"/>
      <c r="C111" s="76" t="s">
        <v>573</v>
      </c>
      <c r="D111" s="76" t="s">
        <v>574</v>
      </c>
      <c r="E111" s="76" t="s">
        <v>575</v>
      </c>
      <c r="F111" s="220"/>
      <c r="G111" s="76"/>
    </row>
    <row r="112" spans="1:7" ht="20.25" customHeight="1" x14ac:dyDescent="0.2">
      <c r="A112" s="219"/>
      <c r="B112" s="220"/>
      <c r="C112" s="76" t="s">
        <v>576</v>
      </c>
      <c r="D112" s="76" t="s">
        <v>577</v>
      </c>
      <c r="E112" s="76" t="s">
        <v>578</v>
      </c>
      <c r="F112" s="220"/>
      <c r="G112" s="76"/>
    </row>
    <row r="113" spans="1:7" ht="20.25" customHeight="1" x14ac:dyDescent="0.2">
      <c r="A113" s="219"/>
      <c r="B113" s="76">
        <v>15</v>
      </c>
      <c r="C113" s="76" t="s">
        <v>579</v>
      </c>
      <c r="D113" s="76" t="s">
        <v>580</v>
      </c>
      <c r="E113" s="76" t="s">
        <v>581</v>
      </c>
      <c r="F113" s="76" t="s">
        <v>455</v>
      </c>
      <c r="G113" s="76"/>
    </row>
  </sheetData>
  <mergeCells count="55">
    <mergeCell ref="A1:C1"/>
    <mergeCell ref="A2:A19"/>
    <mergeCell ref="D1:F1"/>
    <mergeCell ref="E24:E27"/>
    <mergeCell ref="D24:D27"/>
    <mergeCell ref="F24:F27"/>
    <mergeCell ref="D6:F6"/>
    <mergeCell ref="D7:F7"/>
    <mergeCell ref="D8:F8"/>
    <mergeCell ref="D9:F9"/>
    <mergeCell ref="D10:F10"/>
    <mergeCell ref="D11:F11"/>
    <mergeCell ref="A50:A65"/>
    <mergeCell ref="D51:E59"/>
    <mergeCell ref="D60:E63"/>
    <mergeCell ref="A20:A33"/>
    <mergeCell ref="D2:F2"/>
    <mergeCell ref="D3:F3"/>
    <mergeCell ref="D4:F4"/>
    <mergeCell ref="D5:F5"/>
    <mergeCell ref="A34:A49"/>
    <mergeCell ref="D12:F12"/>
    <mergeCell ref="D13:F13"/>
    <mergeCell ref="D14:F17"/>
    <mergeCell ref="F58:J59"/>
    <mergeCell ref="F60:J62"/>
    <mergeCell ref="F51:J52"/>
    <mergeCell ref="F53:J54"/>
    <mergeCell ref="B67:B71"/>
    <mergeCell ref="F67:F71"/>
    <mergeCell ref="C68:C69"/>
    <mergeCell ref="D68:D69"/>
    <mergeCell ref="G68:G69"/>
    <mergeCell ref="F55:J57"/>
    <mergeCell ref="D74:D75"/>
    <mergeCell ref="G74:G75"/>
    <mergeCell ref="C76:C77"/>
    <mergeCell ref="D76:D77"/>
    <mergeCell ref="G76:G77"/>
    <mergeCell ref="A66:A113"/>
    <mergeCell ref="B90:B93"/>
    <mergeCell ref="F90:F93"/>
    <mergeCell ref="B94:B95"/>
    <mergeCell ref="F94:F95"/>
    <mergeCell ref="B102:B112"/>
    <mergeCell ref="F102:F112"/>
    <mergeCell ref="B83:B85"/>
    <mergeCell ref="F83:F85"/>
    <mergeCell ref="B86:B87"/>
    <mergeCell ref="F86:F87"/>
    <mergeCell ref="B88:B89"/>
    <mergeCell ref="F88:F89"/>
    <mergeCell ref="B72:B82"/>
    <mergeCell ref="F72:F82"/>
    <mergeCell ref="C74:C7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8ACC0-C383-4EC4-A0FE-6E0B6E57B62A}">
  <dimension ref="A1:U241"/>
  <sheetViews>
    <sheetView zoomScale="40" zoomScaleNormal="40" workbookViewId="0">
      <pane ySplit="4" topLeftCell="A114" activePane="bottomLeft" state="frozen"/>
      <selection pane="bottomLeft" activeCell="W41" sqref="W41"/>
    </sheetView>
  </sheetViews>
  <sheetFormatPr defaultRowHeight="16.5" x14ac:dyDescent="0.3"/>
  <cols>
    <col min="1" max="1" width="9" style="89"/>
    <col min="2" max="2" width="14.375" style="89" customWidth="1"/>
    <col min="3" max="4" width="19.625" style="89" customWidth="1"/>
    <col min="5" max="6" width="6" style="89" customWidth="1"/>
    <col min="7" max="9" width="11.375" style="89" customWidth="1"/>
    <col min="10" max="11" width="7.625" style="89" customWidth="1"/>
    <col min="12" max="14" width="8" style="89" customWidth="1"/>
    <col min="15" max="16" width="11.25" style="89" customWidth="1"/>
    <col min="17" max="16384" width="9" style="89"/>
  </cols>
  <sheetData>
    <row r="1" spans="1:21" ht="16.5" customHeight="1" x14ac:dyDescent="0.3">
      <c r="A1" s="247" t="s">
        <v>652</v>
      </c>
      <c r="B1" s="243"/>
      <c r="C1" s="240" t="s">
        <v>653</v>
      </c>
      <c r="D1" s="241"/>
      <c r="E1" s="240" t="s">
        <v>656</v>
      </c>
      <c r="F1" s="241"/>
      <c r="G1" s="240" t="s">
        <v>657</v>
      </c>
      <c r="H1" s="246"/>
      <c r="I1" s="241"/>
      <c r="J1" s="240" t="s">
        <v>658</v>
      </c>
      <c r="K1" s="241"/>
      <c r="L1" s="240" t="s">
        <v>659</v>
      </c>
      <c r="M1" s="246"/>
      <c r="N1" s="241"/>
      <c r="O1" s="240" t="s">
        <v>660</v>
      </c>
      <c r="P1" s="241"/>
    </row>
    <row r="2" spans="1:21" ht="16.5" customHeight="1" x14ac:dyDescent="0.3">
      <c r="A2" s="247"/>
      <c r="B2" s="243"/>
      <c r="C2" s="244"/>
      <c r="D2" s="245"/>
      <c r="E2" s="242"/>
      <c r="F2" s="243"/>
      <c r="G2" s="242"/>
      <c r="H2" s="247"/>
      <c r="I2" s="243"/>
      <c r="J2" s="242"/>
      <c r="K2" s="243"/>
      <c r="L2" s="242"/>
      <c r="M2" s="247"/>
      <c r="N2" s="243"/>
      <c r="O2" s="242"/>
      <c r="P2" s="243"/>
    </row>
    <row r="3" spans="1:21" ht="16.5" customHeight="1" x14ac:dyDescent="0.3">
      <c r="A3" s="247"/>
      <c r="B3" s="243"/>
      <c r="C3" s="252" t="s">
        <v>654</v>
      </c>
      <c r="D3" s="252" t="s">
        <v>655</v>
      </c>
      <c r="E3" s="242"/>
      <c r="F3" s="243"/>
      <c r="G3" s="242"/>
      <c r="H3" s="247"/>
      <c r="I3" s="243"/>
      <c r="J3" s="242"/>
      <c r="K3" s="243"/>
      <c r="L3" s="242"/>
      <c r="M3" s="247"/>
      <c r="N3" s="243"/>
      <c r="O3" s="242"/>
      <c r="P3" s="243"/>
    </row>
    <row r="4" spans="1:21" ht="16.5" customHeight="1" x14ac:dyDescent="0.3">
      <c r="A4" s="247"/>
      <c r="B4" s="243"/>
      <c r="C4" s="253"/>
      <c r="D4" s="253"/>
      <c r="E4" s="244"/>
      <c r="F4" s="245"/>
      <c r="G4" s="244"/>
      <c r="H4" s="248"/>
      <c r="I4" s="245"/>
      <c r="J4" s="244"/>
      <c r="K4" s="245"/>
      <c r="L4" s="244"/>
      <c r="M4" s="248"/>
      <c r="N4" s="245"/>
      <c r="O4" s="244"/>
      <c r="P4" s="245"/>
    </row>
    <row r="5" spans="1:21" x14ac:dyDescent="0.3">
      <c r="B5" s="249" t="e" vm="22">
        <v>#VALUE!</v>
      </c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50" t="s">
        <v>651</v>
      </c>
      <c r="R5" s="251"/>
      <c r="S5" s="251"/>
      <c r="T5" s="251"/>
      <c r="U5" s="251"/>
    </row>
    <row r="6" spans="1:21" x14ac:dyDescent="0.3"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51"/>
      <c r="R6" s="251"/>
      <c r="S6" s="251"/>
      <c r="T6" s="251"/>
      <c r="U6" s="251"/>
    </row>
    <row r="7" spans="1:21" x14ac:dyDescent="0.3">
      <c r="B7" s="249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  <c r="O7" s="249"/>
      <c r="P7" s="249"/>
      <c r="Q7" s="251"/>
      <c r="R7" s="251"/>
      <c r="S7" s="251"/>
      <c r="T7" s="251"/>
      <c r="U7" s="251"/>
    </row>
    <row r="8" spans="1:21" x14ac:dyDescent="0.3">
      <c r="B8" s="249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49"/>
      <c r="O8" s="249"/>
      <c r="P8" s="249"/>
      <c r="Q8" s="251"/>
      <c r="R8" s="251"/>
      <c r="S8" s="251"/>
      <c r="T8" s="251"/>
      <c r="U8" s="251"/>
    </row>
    <row r="9" spans="1:21" x14ac:dyDescent="0.3"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51"/>
      <c r="R9" s="251"/>
      <c r="S9" s="251"/>
      <c r="T9" s="251"/>
      <c r="U9" s="251"/>
    </row>
    <row r="10" spans="1:21" x14ac:dyDescent="0.3">
      <c r="B10" s="249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251"/>
      <c r="R10" s="251"/>
      <c r="S10" s="251"/>
      <c r="T10" s="251"/>
      <c r="U10" s="251"/>
    </row>
    <row r="11" spans="1:21" x14ac:dyDescent="0.3"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51"/>
      <c r="R11" s="251"/>
      <c r="S11" s="251"/>
      <c r="T11" s="251"/>
      <c r="U11" s="251"/>
    </row>
    <row r="12" spans="1:21" x14ac:dyDescent="0.3"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51"/>
      <c r="R12" s="251"/>
      <c r="S12" s="251"/>
      <c r="T12" s="251"/>
      <c r="U12" s="251"/>
    </row>
    <row r="13" spans="1:21" x14ac:dyDescent="0.3"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51"/>
      <c r="R13" s="251"/>
      <c r="S13" s="251"/>
      <c r="T13" s="251"/>
      <c r="U13" s="251"/>
    </row>
    <row r="14" spans="1:21" x14ac:dyDescent="0.3">
      <c r="B14" s="249"/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51"/>
      <c r="R14" s="251"/>
      <c r="S14" s="251"/>
      <c r="T14" s="251"/>
      <c r="U14" s="251"/>
    </row>
    <row r="15" spans="1:21" x14ac:dyDescent="0.3">
      <c r="B15" s="249"/>
      <c r="C15" s="249"/>
      <c r="D15" s="249"/>
      <c r="E15" s="249"/>
      <c r="F15" s="249"/>
      <c r="G15" s="249"/>
      <c r="H15" s="249"/>
      <c r="I15" s="249"/>
      <c r="J15" s="249"/>
      <c r="K15" s="249"/>
      <c r="L15" s="249"/>
      <c r="M15" s="249"/>
      <c r="N15" s="249"/>
      <c r="O15" s="249"/>
      <c r="P15" s="249"/>
      <c r="Q15" s="251"/>
      <c r="R15" s="251"/>
      <c r="S15" s="251"/>
      <c r="T15" s="251"/>
      <c r="U15" s="251"/>
    </row>
    <row r="16" spans="1:21" x14ac:dyDescent="0.3">
      <c r="B16" s="249"/>
      <c r="C16" s="249"/>
      <c r="D16" s="249"/>
      <c r="E16" s="249"/>
      <c r="F16" s="249"/>
      <c r="G16" s="249"/>
      <c r="H16" s="249"/>
      <c r="I16" s="249"/>
      <c r="J16" s="249"/>
      <c r="K16" s="249"/>
      <c r="L16" s="249"/>
      <c r="M16" s="249"/>
      <c r="N16" s="249"/>
      <c r="O16" s="249"/>
      <c r="P16" s="249"/>
      <c r="Q16" s="251"/>
      <c r="R16" s="251"/>
      <c r="S16" s="251"/>
      <c r="T16" s="251"/>
      <c r="U16" s="251"/>
    </row>
    <row r="17" spans="2:21" x14ac:dyDescent="0.3">
      <c r="B17" s="249"/>
      <c r="C17" s="249"/>
      <c r="D17" s="249"/>
      <c r="E17" s="249"/>
      <c r="F17" s="249"/>
      <c r="G17" s="249"/>
      <c r="H17" s="249"/>
      <c r="I17" s="249"/>
      <c r="J17" s="249"/>
      <c r="K17" s="249"/>
      <c r="L17" s="249"/>
      <c r="M17" s="249"/>
      <c r="N17" s="249"/>
      <c r="O17" s="249"/>
      <c r="P17" s="249"/>
      <c r="Q17" s="251"/>
      <c r="R17" s="251"/>
      <c r="S17" s="251"/>
      <c r="T17" s="251"/>
      <c r="U17" s="251"/>
    </row>
    <row r="18" spans="2:21" x14ac:dyDescent="0.3">
      <c r="B18" s="249"/>
      <c r="C18" s="249"/>
      <c r="D18" s="249"/>
      <c r="E18" s="249"/>
      <c r="F18" s="249"/>
      <c r="G18" s="249"/>
      <c r="H18" s="249"/>
      <c r="I18" s="249"/>
      <c r="J18" s="249"/>
      <c r="K18" s="249"/>
      <c r="L18" s="249"/>
      <c r="M18" s="249"/>
      <c r="N18" s="249"/>
      <c r="O18" s="249"/>
      <c r="P18" s="249"/>
      <c r="Q18" s="251"/>
      <c r="R18" s="251"/>
      <c r="S18" s="251"/>
      <c r="T18" s="251"/>
      <c r="U18" s="251"/>
    </row>
    <row r="19" spans="2:21" x14ac:dyDescent="0.3">
      <c r="B19" s="249"/>
      <c r="C19" s="249"/>
      <c r="D19" s="249"/>
      <c r="E19" s="249"/>
      <c r="F19" s="249"/>
      <c r="G19" s="249"/>
      <c r="H19" s="249"/>
      <c r="I19" s="249"/>
      <c r="J19" s="249"/>
      <c r="K19" s="249"/>
      <c r="L19" s="249"/>
      <c r="M19" s="249"/>
      <c r="N19" s="249"/>
      <c r="O19" s="249"/>
      <c r="P19" s="249"/>
      <c r="Q19" s="251"/>
      <c r="R19" s="251"/>
      <c r="S19" s="251"/>
      <c r="T19" s="251"/>
      <c r="U19" s="251"/>
    </row>
    <row r="20" spans="2:21" x14ac:dyDescent="0.3"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  <c r="O20" s="249"/>
      <c r="P20" s="249"/>
      <c r="Q20" s="251"/>
      <c r="R20" s="251"/>
      <c r="S20" s="251"/>
      <c r="T20" s="251"/>
      <c r="U20" s="251"/>
    </row>
    <row r="21" spans="2:21" x14ac:dyDescent="0.3">
      <c r="B21" s="249"/>
      <c r="C21" s="249"/>
      <c r="D21" s="249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49"/>
      <c r="P21" s="249"/>
      <c r="Q21" s="251"/>
      <c r="R21" s="251"/>
      <c r="S21" s="251"/>
      <c r="T21" s="251"/>
      <c r="U21" s="251"/>
    </row>
    <row r="22" spans="2:21" x14ac:dyDescent="0.3">
      <c r="B22" s="249"/>
      <c r="C22" s="249"/>
      <c r="D22" s="249"/>
      <c r="E22" s="249"/>
      <c r="F22" s="249"/>
      <c r="G22" s="249"/>
      <c r="H22" s="249"/>
      <c r="I22" s="249"/>
      <c r="J22" s="249"/>
      <c r="K22" s="249"/>
      <c r="L22" s="249"/>
      <c r="M22" s="249"/>
      <c r="N22" s="249"/>
      <c r="O22" s="249"/>
      <c r="P22" s="249"/>
      <c r="Q22" s="251"/>
      <c r="R22" s="251"/>
      <c r="S22" s="251"/>
      <c r="T22" s="251"/>
      <c r="U22" s="251"/>
    </row>
    <row r="23" spans="2:21" x14ac:dyDescent="0.3">
      <c r="B23" s="249"/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51"/>
      <c r="R23" s="251"/>
      <c r="S23" s="251"/>
      <c r="T23" s="251"/>
      <c r="U23" s="251"/>
    </row>
    <row r="24" spans="2:21" x14ac:dyDescent="0.3"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51"/>
      <c r="R24" s="251"/>
      <c r="S24" s="251"/>
      <c r="T24" s="251"/>
      <c r="U24" s="251"/>
    </row>
    <row r="25" spans="2:21" x14ac:dyDescent="0.3"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51"/>
      <c r="R25" s="251"/>
      <c r="S25" s="251"/>
      <c r="T25" s="251"/>
      <c r="U25" s="251"/>
    </row>
    <row r="26" spans="2:21" x14ac:dyDescent="0.3"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51"/>
      <c r="R26" s="251"/>
      <c r="S26" s="251"/>
      <c r="T26" s="251"/>
      <c r="U26" s="251"/>
    </row>
    <row r="27" spans="2:21" x14ac:dyDescent="0.3">
      <c r="B27" s="249"/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51"/>
      <c r="R27" s="251"/>
      <c r="S27" s="251"/>
      <c r="T27" s="251"/>
      <c r="U27" s="251"/>
    </row>
    <row r="28" spans="2:21" x14ac:dyDescent="0.3"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</row>
    <row r="29" spans="2:21" x14ac:dyDescent="0.3"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</row>
    <row r="30" spans="2:21" x14ac:dyDescent="0.3"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</row>
    <row r="31" spans="2:21" x14ac:dyDescent="0.3"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</row>
    <row r="32" spans="2:21" x14ac:dyDescent="0.3"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</row>
    <row r="33" spans="2:16" x14ac:dyDescent="0.3"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</row>
    <row r="34" spans="2:16" x14ac:dyDescent="0.3"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</row>
    <row r="35" spans="2:16" x14ac:dyDescent="0.3"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</row>
    <row r="36" spans="2:16" x14ac:dyDescent="0.3"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</row>
    <row r="37" spans="2:16" x14ac:dyDescent="0.3"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</row>
    <row r="38" spans="2:16" x14ac:dyDescent="0.3"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</row>
    <row r="39" spans="2:16" x14ac:dyDescent="0.3"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</row>
    <row r="40" spans="2:16" x14ac:dyDescent="0.3"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</row>
    <row r="41" spans="2:16" x14ac:dyDescent="0.3"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</row>
    <row r="42" spans="2:16" x14ac:dyDescent="0.3"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</row>
    <row r="43" spans="2:16" x14ac:dyDescent="0.3"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</row>
    <row r="44" spans="2:16" x14ac:dyDescent="0.3"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</row>
    <row r="45" spans="2:16" x14ac:dyDescent="0.3"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</row>
    <row r="46" spans="2:16" x14ac:dyDescent="0.3"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</row>
    <row r="47" spans="2:16" x14ac:dyDescent="0.3"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</row>
    <row r="48" spans="2:16" x14ac:dyDescent="0.3"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</row>
    <row r="49" spans="2:16" x14ac:dyDescent="0.3"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</row>
    <row r="50" spans="2:16" x14ac:dyDescent="0.3"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</row>
    <row r="51" spans="2:16" x14ac:dyDescent="0.3"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</row>
    <row r="52" spans="2:16" x14ac:dyDescent="0.3"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49"/>
      <c r="M52" s="249"/>
      <c r="N52" s="249"/>
      <c r="O52" s="249"/>
      <c r="P52" s="249"/>
    </row>
    <row r="53" spans="2:16" x14ac:dyDescent="0.3">
      <c r="B53" s="249"/>
      <c r="C53" s="249"/>
      <c r="D53" s="249"/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49"/>
      <c r="P53" s="249"/>
    </row>
    <row r="54" spans="2:16" x14ac:dyDescent="0.3">
      <c r="B54" s="249"/>
      <c r="C54" s="249"/>
      <c r="D54" s="249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</row>
    <row r="55" spans="2:16" x14ac:dyDescent="0.3"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</row>
    <row r="56" spans="2:16" x14ac:dyDescent="0.3"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</row>
    <row r="57" spans="2:16" x14ac:dyDescent="0.3"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</row>
    <row r="58" spans="2:16" x14ac:dyDescent="0.3"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</row>
    <row r="59" spans="2:16" x14ac:dyDescent="0.3"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</row>
    <row r="60" spans="2:16" x14ac:dyDescent="0.3"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</row>
    <row r="61" spans="2:16" x14ac:dyDescent="0.3"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</row>
    <row r="62" spans="2:16" x14ac:dyDescent="0.3"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</row>
    <row r="63" spans="2:16" x14ac:dyDescent="0.3"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</row>
    <row r="64" spans="2:16" x14ac:dyDescent="0.3">
      <c r="B64" s="249"/>
      <c r="C64" s="249"/>
      <c r="D64" s="249"/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49"/>
      <c r="P64" s="249"/>
    </row>
    <row r="65" spans="2:16" x14ac:dyDescent="0.3">
      <c r="B65" s="249"/>
      <c r="C65" s="249"/>
      <c r="D65" s="249"/>
      <c r="E65" s="249"/>
      <c r="F65" s="249"/>
      <c r="G65" s="249"/>
      <c r="H65" s="249"/>
      <c r="I65" s="249"/>
      <c r="J65" s="249"/>
      <c r="K65" s="249"/>
      <c r="L65" s="249"/>
      <c r="M65" s="249"/>
      <c r="N65" s="249"/>
      <c r="O65" s="249"/>
      <c r="P65" s="249"/>
    </row>
    <row r="66" spans="2:16" x14ac:dyDescent="0.3"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</row>
    <row r="67" spans="2:16" x14ac:dyDescent="0.3"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</row>
    <row r="68" spans="2:16" x14ac:dyDescent="0.3">
      <c r="B68" s="249"/>
      <c r="C68" s="249"/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49"/>
      <c r="P68" s="249"/>
    </row>
    <row r="69" spans="2:16" x14ac:dyDescent="0.3">
      <c r="B69" s="249"/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</row>
    <row r="70" spans="2:16" x14ac:dyDescent="0.3">
      <c r="B70" s="249"/>
      <c r="C70" s="249"/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</row>
    <row r="71" spans="2:16" x14ac:dyDescent="0.3">
      <c r="B71" s="249"/>
      <c r="C71" s="249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</row>
    <row r="72" spans="2:16" x14ac:dyDescent="0.3">
      <c r="B72" s="249"/>
      <c r="C72" s="249"/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</row>
    <row r="73" spans="2:16" x14ac:dyDescent="0.3">
      <c r="B73" s="249"/>
      <c r="C73" s="249"/>
      <c r="D73" s="249"/>
      <c r="E73" s="249"/>
      <c r="F73" s="249"/>
      <c r="G73" s="249"/>
      <c r="H73" s="249"/>
      <c r="I73" s="249"/>
      <c r="J73" s="249"/>
      <c r="K73" s="249"/>
      <c r="L73" s="249"/>
      <c r="M73" s="249"/>
      <c r="N73" s="249"/>
      <c r="O73" s="249"/>
      <c r="P73" s="249"/>
    </row>
    <row r="74" spans="2:16" x14ac:dyDescent="0.3">
      <c r="B74" s="249"/>
      <c r="C74" s="249"/>
      <c r="D74" s="249"/>
      <c r="E74" s="249"/>
      <c r="F74" s="249"/>
      <c r="G74" s="249"/>
      <c r="H74" s="249"/>
      <c r="I74" s="249"/>
      <c r="J74" s="249"/>
      <c r="K74" s="249"/>
      <c r="L74" s="249"/>
      <c r="M74" s="249"/>
      <c r="N74" s="249"/>
      <c r="O74" s="249"/>
      <c r="P74" s="249"/>
    </row>
    <row r="75" spans="2:16" x14ac:dyDescent="0.3">
      <c r="B75" s="249"/>
      <c r="C75" s="249"/>
      <c r="D75" s="249"/>
      <c r="E75" s="249"/>
      <c r="F75" s="249"/>
      <c r="G75" s="249"/>
      <c r="H75" s="249"/>
      <c r="I75" s="249"/>
      <c r="J75" s="249"/>
      <c r="K75" s="249"/>
      <c r="L75" s="249"/>
      <c r="M75" s="249"/>
      <c r="N75" s="249"/>
      <c r="O75" s="249"/>
      <c r="P75" s="249"/>
    </row>
    <row r="76" spans="2:16" x14ac:dyDescent="0.3">
      <c r="B76" s="249"/>
      <c r="C76" s="249"/>
      <c r="D76" s="249"/>
      <c r="E76" s="249"/>
      <c r="F76" s="249"/>
      <c r="G76" s="249"/>
      <c r="H76" s="249"/>
      <c r="I76" s="249"/>
      <c r="J76" s="249"/>
      <c r="K76" s="249"/>
      <c r="L76" s="249"/>
      <c r="M76" s="249"/>
      <c r="N76" s="249"/>
      <c r="O76" s="249"/>
      <c r="P76" s="249"/>
    </row>
    <row r="77" spans="2:16" x14ac:dyDescent="0.3"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</row>
    <row r="78" spans="2:16" x14ac:dyDescent="0.3">
      <c r="B78" s="249"/>
      <c r="C78" s="249"/>
      <c r="D78" s="249"/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49"/>
    </row>
    <row r="79" spans="2:16" x14ac:dyDescent="0.3">
      <c r="B79" s="249"/>
      <c r="C79" s="249"/>
      <c r="D79" s="249"/>
      <c r="E79" s="249"/>
      <c r="F79" s="249"/>
      <c r="G79" s="249"/>
      <c r="H79" s="249"/>
      <c r="I79" s="249"/>
      <c r="J79" s="249"/>
      <c r="K79" s="249"/>
      <c r="L79" s="249"/>
      <c r="M79" s="249"/>
      <c r="N79" s="249"/>
      <c r="O79" s="249"/>
      <c r="P79" s="249"/>
    </row>
    <row r="80" spans="2:16" x14ac:dyDescent="0.3">
      <c r="B80" s="249"/>
      <c r="C80" s="249"/>
      <c r="D80" s="249"/>
      <c r="E80" s="249"/>
      <c r="F80" s="249"/>
      <c r="G80" s="249"/>
      <c r="H80" s="249"/>
      <c r="I80" s="249"/>
      <c r="J80" s="249"/>
      <c r="K80" s="249"/>
      <c r="L80" s="249"/>
      <c r="M80" s="249"/>
      <c r="N80" s="249"/>
      <c r="O80" s="249"/>
      <c r="P80" s="249"/>
    </row>
    <row r="81" spans="2:16" x14ac:dyDescent="0.3">
      <c r="B81" s="249" t="e" vm="23">
        <v>#VALUE!</v>
      </c>
      <c r="C81" s="249"/>
      <c r="D81" s="249"/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49"/>
      <c r="P81" s="249"/>
    </row>
    <row r="82" spans="2:16" x14ac:dyDescent="0.3">
      <c r="B82" s="249"/>
      <c r="C82" s="249"/>
      <c r="D82" s="249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49"/>
    </row>
    <row r="83" spans="2:16" x14ac:dyDescent="0.3">
      <c r="B83" s="249"/>
      <c r="C83" s="249"/>
      <c r="D83" s="249"/>
      <c r="E83" s="249"/>
      <c r="F83" s="249"/>
      <c r="G83" s="249"/>
      <c r="H83" s="249"/>
      <c r="I83" s="249"/>
      <c r="J83" s="249"/>
      <c r="K83" s="249"/>
      <c r="L83" s="249"/>
      <c r="M83" s="249"/>
      <c r="N83" s="249"/>
      <c r="O83" s="249"/>
      <c r="P83" s="249"/>
    </row>
    <row r="84" spans="2:16" x14ac:dyDescent="0.3">
      <c r="B84" s="249"/>
      <c r="C84" s="249"/>
      <c r="D84" s="249"/>
      <c r="E84" s="249"/>
      <c r="F84" s="249"/>
      <c r="G84" s="249"/>
      <c r="H84" s="249"/>
      <c r="I84" s="249"/>
      <c r="J84" s="249"/>
      <c r="K84" s="249"/>
      <c r="L84" s="249"/>
      <c r="M84" s="249"/>
      <c r="N84" s="249"/>
      <c r="O84" s="249"/>
      <c r="P84" s="249"/>
    </row>
    <row r="85" spans="2:16" x14ac:dyDescent="0.3">
      <c r="B85" s="249"/>
      <c r="C85" s="249"/>
      <c r="D85" s="249"/>
      <c r="E85" s="249"/>
      <c r="F85" s="249"/>
      <c r="G85" s="249"/>
      <c r="H85" s="249"/>
      <c r="I85" s="249"/>
      <c r="J85" s="249"/>
      <c r="K85" s="249"/>
      <c r="L85" s="249"/>
      <c r="M85" s="249"/>
      <c r="N85" s="249"/>
      <c r="O85" s="249"/>
      <c r="P85" s="249"/>
    </row>
    <row r="86" spans="2:16" x14ac:dyDescent="0.3">
      <c r="B86" s="249"/>
      <c r="C86" s="249"/>
      <c r="D86" s="249"/>
      <c r="E86" s="249"/>
      <c r="F86" s="249"/>
      <c r="G86" s="249"/>
      <c r="H86" s="249"/>
      <c r="I86" s="249"/>
      <c r="J86" s="249"/>
      <c r="K86" s="249"/>
      <c r="L86" s="249"/>
      <c r="M86" s="249"/>
      <c r="N86" s="249"/>
      <c r="O86" s="249"/>
      <c r="P86" s="249"/>
    </row>
    <row r="87" spans="2:16" x14ac:dyDescent="0.3">
      <c r="B87" s="249"/>
      <c r="C87" s="249"/>
      <c r="D87" s="249"/>
      <c r="E87" s="249"/>
      <c r="F87" s="249"/>
      <c r="G87" s="249"/>
      <c r="H87" s="249"/>
      <c r="I87" s="249"/>
      <c r="J87" s="249"/>
      <c r="K87" s="249"/>
      <c r="L87" s="249"/>
      <c r="M87" s="249"/>
      <c r="N87" s="249"/>
      <c r="O87" s="249"/>
      <c r="P87" s="249"/>
    </row>
    <row r="88" spans="2:16" x14ac:dyDescent="0.3">
      <c r="B88" s="249"/>
      <c r="C88" s="249"/>
      <c r="D88" s="249"/>
      <c r="E88" s="249"/>
      <c r="F88" s="249"/>
      <c r="G88" s="249"/>
      <c r="H88" s="249"/>
      <c r="I88" s="249"/>
      <c r="J88" s="249"/>
      <c r="K88" s="249"/>
      <c r="L88" s="249"/>
      <c r="M88" s="249"/>
      <c r="N88" s="249"/>
      <c r="O88" s="249"/>
      <c r="P88" s="249"/>
    </row>
    <row r="89" spans="2:16" x14ac:dyDescent="0.3">
      <c r="B89" s="249"/>
      <c r="C89" s="249"/>
      <c r="D89" s="249"/>
      <c r="E89" s="249"/>
      <c r="F89" s="249"/>
      <c r="G89" s="249"/>
      <c r="H89" s="249"/>
      <c r="I89" s="249"/>
      <c r="J89" s="249"/>
      <c r="K89" s="249"/>
      <c r="L89" s="249"/>
      <c r="M89" s="249"/>
      <c r="N89" s="249"/>
      <c r="O89" s="249"/>
      <c r="P89" s="249"/>
    </row>
    <row r="90" spans="2:16" x14ac:dyDescent="0.3">
      <c r="B90" s="249"/>
      <c r="C90" s="249"/>
      <c r="D90" s="249"/>
      <c r="E90" s="249"/>
      <c r="F90" s="249"/>
      <c r="G90" s="249"/>
      <c r="H90" s="249"/>
      <c r="I90" s="249"/>
      <c r="J90" s="249"/>
      <c r="K90" s="249"/>
      <c r="L90" s="249"/>
      <c r="M90" s="249"/>
      <c r="N90" s="249"/>
      <c r="O90" s="249"/>
      <c r="P90" s="249"/>
    </row>
    <row r="91" spans="2:16" x14ac:dyDescent="0.3"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49"/>
    </row>
    <row r="92" spans="2:16" x14ac:dyDescent="0.3"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49"/>
      <c r="N92" s="249"/>
      <c r="O92" s="249"/>
      <c r="P92" s="249"/>
    </row>
    <row r="93" spans="2:16" x14ac:dyDescent="0.3"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</row>
    <row r="94" spans="2:16" x14ac:dyDescent="0.3">
      <c r="B94" s="249"/>
      <c r="C94" s="249"/>
      <c r="D94" s="249"/>
      <c r="E94" s="249"/>
      <c r="F94" s="249"/>
      <c r="G94" s="249"/>
      <c r="H94" s="249"/>
      <c r="I94" s="249"/>
      <c r="J94" s="249"/>
      <c r="K94" s="249"/>
      <c r="L94" s="249"/>
      <c r="M94" s="249"/>
      <c r="N94" s="249"/>
      <c r="O94" s="249"/>
      <c r="P94" s="249"/>
    </row>
    <row r="95" spans="2:16" x14ac:dyDescent="0.3">
      <c r="B95" s="249"/>
      <c r="C95" s="249"/>
      <c r="D95" s="249"/>
      <c r="E95" s="249"/>
      <c r="F95" s="249"/>
      <c r="G95" s="249"/>
      <c r="H95" s="249"/>
      <c r="I95" s="249"/>
      <c r="J95" s="249"/>
      <c r="K95" s="249"/>
      <c r="L95" s="249"/>
      <c r="M95" s="249"/>
      <c r="N95" s="249"/>
      <c r="O95" s="249"/>
      <c r="P95" s="249"/>
    </row>
    <row r="96" spans="2:16" x14ac:dyDescent="0.3">
      <c r="B96" s="249"/>
      <c r="C96" s="249"/>
      <c r="D96" s="249"/>
      <c r="E96" s="249"/>
      <c r="F96" s="249"/>
      <c r="G96" s="249"/>
      <c r="H96" s="249"/>
      <c r="I96" s="249"/>
      <c r="J96" s="249"/>
      <c r="K96" s="249"/>
      <c r="L96" s="249"/>
      <c r="M96" s="249"/>
      <c r="N96" s="249"/>
      <c r="O96" s="249"/>
      <c r="P96" s="249"/>
    </row>
    <row r="97" spans="2:16" x14ac:dyDescent="0.3">
      <c r="B97" s="249"/>
      <c r="C97" s="249"/>
      <c r="D97" s="249"/>
      <c r="E97" s="249"/>
      <c r="F97" s="249"/>
      <c r="G97" s="249"/>
      <c r="H97" s="249"/>
      <c r="I97" s="249"/>
      <c r="J97" s="249"/>
      <c r="K97" s="249"/>
      <c r="L97" s="249"/>
      <c r="M97" s="249"/>
      <c r="N97" s="249"/>
      <c r="O97" s="249"/>
      <c r="P97" s="249"/>
    </row>
    <row r="98" spans="2:16" x14ac:dyDescent="0.3">
      <c r="B98" s="249"/>
      <c r="C98" s="249"/>
      <c r="D98" s="249"/>
      <c r="E98" s="249"/>
      <c r="F98" s="249"/>
      <c r="G98" s="249"/>
      <c r="H98" s="249"/>
      <c r="I98" s="249"/>
      <c r="J98" s="249"/>
      <c r="K98" s="249"/>
      <c r="L98" s="249"/>
      <c r="M98" s="249"/>
      <c r="N98" s="249"/>
      <c r="O98" s="249"/>
      <c r="P98" s="249"/>
    </row>
    <row r="99" spans="2:16" x14ac:dyDescent="0.3">
      <c r="B99" s="249"/>
      <c r="C99" s="249"/>
      <c r="D99" s="249"/>
      <c r="E99" s="249"/>
      <c r="F99" s="249"/>
      <c r="G99" s="249"/>
      <c r="H99" s="249"/>
      <c r="I99" s="249"/>
      <c r="J99" s="249"/>
      <c r="K99" s="249"/>
      <c r="L99" s="249"/>
      <c r="M99" s="249"/>
      <c r="N99" s="249"/>
      <c r="O99" s="249"/>
      <c r="P99" s="249"/>
    </row>
    <row r="100" spans="2:16" x14ac:dyDescent="0.3">
      <c r="B100" s="249"/>
      <c r="C100" s="249"/>
      <c r="D100" s="249"/>
      <c r="E100" s="249"/>
      <c r="F100" s="249"/>
      <c r="G100" s="249"/>
      <c r="H100" s="249"/>
      <c r="I100" s="249"/>
      <c r="J100" s="249"/>
      <c r="K100" s="249"/>
      <c r="L100" s="249"/>
      <c r="M100" s="249"/>
      <c r="N100" s="249"/>
      <c r="O100" s="249"/>
      <c r="P100" s="249"/>
    </row>
    <row r="101" spans="2:16" x14ac:dyDescent="0.3">
      <c r="B101" s="249"/>
      <c r="C101" s="249"/>
      <c r="D101" s="249"/>
      <c r="E101" s="249"/>
      <c r="F101" s="249"/>
      <c r="G101" s="249"/>
      <c r="H101" s="249"/>
      <c r="I101" s="249"/>
      <c r="J101" s="249"/>
      <c r="K101" s="249"/>
      <c r="L101" s="249"/>
      <c r="M101" s="249"/>
      <c r="N101" s="249"/>
      <c r="O101" s="249"/>
      <c r="P101" s="249"/>
    </row>
    <row r="102" spans="2:16" x14ac:dyDescent="0.3">
      <c r="B102" s="249"/>
      <c r="C102" s="249"/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</row>
    <row r="103" spans="2:16" x14ac:dyDescent="0.3"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49"/>
      <c r="M103" s="249"/>
      <c r="N103" s="249"/>
      <c r="O103" s="249"/>
      <c r="P103" s="249"/>
    </row>
    <row r="104" spans="2:16" x14ac:dyDescent="0.3">
      <c r="B104" s="249"/>
      <c r="C104" s="249"/>
      <c r="D104" s="249"/>
      <c r="E104" s="249"/>
      <c r="F104" s="249"/>
      <c r="G104" s="249"/>
      <c r="H104" s="249"/>
      <c r="I104" s="249"/>
      <c r="J104" s="249"/>
      <c r="K104" s="249"/>
      <c r="L104" s="249"/>
      <c r="M104" s="249"/>
      <c r="N104" s="249"/>
      <c r="O104" s="249"/>
      <c r="P104" s="249"/>
    </row>
    <row r="105" spans="2:16" x14ac:dyDescent="0.3">
      <c r="B105" s="249"/>
      <c r="C105" s="249"/>
      <c r="D105" s="249"/>
      <c r="E105" s="249"/>
      <c r="F105" s="249"/>
      <c r="G105" s="249"/>
      <c r="H105" s="249"/>
      <c r="I105" s="249"/>
      <c r="J105" s="249"/>
      <c r="K105" s="249"/>
      <c r="L105" s="249"/>
      <c r="M105" s="249"/>
      <c r="N105" s="249"/>
      <c r="O105" s="249"/>
      <c r="P105" s="249"/>
    </row>
    <row r="106" spans="2:16" x14ac:dyDescent="0.3">
      <c r="B106" s="249"/>
      <c r="C106" s="249"/>
      <c r="D106" s="249"/>
      <c r="E106" s="249"/>
      <c r="F106" s="249"/>
      <c r="G106" s="249"/>
      <c r="H106" s="249"/>
      <c r="I106" s="249"/>
      <c r="J106" s="249"/>
      <c r="K106" s="249"/>
      <c r="L106" s="249"/>
      <c r="M106" s="249"/>
      <c r="N106" s="249"/>
      <c r="O106" s="249"/>
      <c r="P106" s="249"/>
    </row>
    <row r="107" spans="2:16" x14ac:dyDescent="0.3">
      <c r="B107" s="249"/>
      <c r="C107" s="249"/>
      <c r="D107" s="249"/>
      <c r="E107" s="249"/>
      <c r="F107" s="249"/>
      <c r="G107" s="249"/>
      <c r="H107" s="249"/>
      <c r="I107" s="249"/>
      <c r="J107" s="249"/>
      <c r="K107" s="249"/>
      <c r="L107" s="249"/>
      <c r="M107" s="249"/>
      <c r="N107" s="249"/>
      <c r="O107" s="249"/>
      <c r="P107" s="249"/>
    </row>
    <row r="108" spans="2:16" x14ac:dyDescent="0.3">
      <c r="B108" s="249"/>
      <c r="C108" s="249"/>
      <c r="D108" s="249"/>
      <c r="E108" s="249"/>
      <c r="F108" s="249"/>
      <c r="G108" s="249"/>
      <c r="H108" s="249"/>
      <c r="I108" s="249"/>
      <c r="J108" s="249"/>
      <c r="K108" s="249"/>
      <c r="L108" s="249"/>
      <c r="M108" s="249"/>
      <c r="N108" s="249"/>
      <c r="O108" s="249"/>
      <c r="P108" s="249"/>
    </row>
    <row r="109" spans="2:16" x14ac:dyDescent="0.3"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  <c r="L109" s="249"/>
      <c r="M109" s="249"/>
      <c r="N109" s="249"/>
      <c r="O109" s="249"/>
      <c r="P109" s="249"/>
    </row>
    <row r="110" spans="2:16" x14ac:dyDescent="0.3">
      <c r="B110" s="249"/>
      <c r="C110" s="249"/>
      <c r="D110" s="249"/>
      <c r="E110" s="249"/>
      <c r="F110" s="249"/>
      <c r="G110" s="249"/>
      <c r="H110" s="249"/>
      <c r="I110" s="249"/>
      <c r="J110" s="249"/>
      <c r="K110" s="249"/>
      <c r="L110" s="249"/>
      <c r="M110" s="249"/>
      <c r="N110" s="249"/>
      <c r="O110" s="249"/>
      <c r="P110" s="249"/>
    </row>
    <row r="111" spans="2:16" x14ac:dyDescent="0.3">
      <c r="B111" s="249"/>
      <c r="C111" s="249"/>
      <c r="D111" s="249"/>
      <c r="E111" s="249"/>
      <c r="F111" s="249"/>
      <c r="G111" s="249"/>
      <c r="H111" s="249"/>
      <c r="I111" s="249"/>
      <c r="J111" s="249"/>
      <c r="K111" s="249"/>
      <c r="L111" s="249"/>
      <c r="M111" s="249"/>
      <c r="N111" s="249"/>
      <c r="O111" s="249"/>
      <c r="P111" s="249"/>
    </row>
    <row r="112" spans="2:16" x14ac:dyDescent="0.3">
      <c r="B112" s="249"/>
      <c r="C112" s="249"/>
      <c r="D112" s="249"/>
      <c r="E112" s="249"/>
      <c r="F112" s="249"/>
      <c r="G112" s="249"/>
      <c r="H112" s="249"/>
      <c r="I112" s="249"/>
      <c r="J112" s="249"/>
      <c r="K112" s="249"/>
      <c r="L112" s="249"/>
      <c r="M112" s="249"/>
      <c r="N112" s="249"/>
      <c r="O112" s="249"/>
      <c r="P112" s="249"/>
    </row>
    <row r="113" spans="2:16" x14ac:dyDescent="0.3">
      <c r="B113" s="249"/>
      <c r="C113" s="249"/>
      <c r="D113" s="249"/>
      <c r="E113" s="249"/>
      <c r="F113" s="249"/>
      <c r="G113" s="249"/>
      <c r="H113" s="249"/>
      <c r="I113" s="249"/>
      <c r="J113" s="249"/>
      <c r="K113" s="249"/>
      <c r="L113" s="249"/>
      <c r="M113" s="249"/>
      <c r="N113" s="249"/>
      <c r="O113" s="249"/>
      <c r="P113" s="249"/>
    </row>
    <row r="114" spans="2:16" x14ac:dyDescent="0.3">
      <c r="B114" s="249"/>
      <c r="C114" s="249"/>
      <c r="D114" s="249"/>
      <c r="E114" s="249"/>
      <c r="F114" s="249"/>
      <c r="G114" s="249"/>
      <c r="H114" s="249"/>
      <c r="I114" s="249"/>
      <c r="J114" s="249"/>
      <c r="K114" s="249"/>
      <c r="L114" s="249"/>
      <c r="M114" s="249"/>
      <c r="N114" s="249"/>
      <c r="O114" s="249"/>
      <c r="P114" s="249"/>
    </row>
    <row r="115" spans="2:16" x14ac:dyDescent="0.3"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  <c r="P115" s="249"/>
    </row>
    <row r="116" spans="2:16" x14ac:dyDescent="0.3">
      <c r="B116" s="249"/>
      <c r="C116" s="249"/>
      <c r="D116" s="249"/>
      <c r="E116" s="249"/>
      <c r="F116" s="249"/>
      <c r="G116" s="249"/>
      <c r="H116" s="249"/>
      <c r="I116" s="249"/>
      <c r="J116" s="249"/>
      <c r="K116" s="249"/>
      <c r="L116" s="249"/>
      <c r="M116" s="249"/>
      <c r="N116" s="249"/>
      <c r="O116" s="249"/>
      <c r="P116" s="249"/>
    </row>
    <row r="117" spans="2:16" x14ac:dyDescent="0.3">
      <c r="B117" s="249"/>
      <c r="C117" s="249"/>
      <c r="D117" s="249"/>
      <c r="E117" s="249"/>
      <c r="F117" s="249"/>
      <c r="G117" s="249"/>
      <c r="H117" s="249"/>
      <c r="I117" s="249"/>
      <c r="J117" s="249"/>
      <c r="K117" s="249"/>
      <c r="L117" s="249"/>
      <c r="M117" s="249"/>
      <c r="N117" s="249"/>
      <c r="O117" s="249"/>
      <c r="P117" s="249"/>
    </row>
    <row r="118" spans="2:16" x14ac:dyDescent="0.3">
      <c r="B118" s="249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49"/>
    </row>
    <row r="119" spans="2:16" x14ac:dyDescent="0.3"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49"/>
      <c r="M119" s="249"/>
      <c r="N119" s="249"/>
      <c r="O119" s="249"/>
      <c r="P119" s="249"/>
    </row>
    <row r="120" spans="2:16" x14ac:dyDescent="0.3">
      <c r="B120" s="249"/>
      <c r="C120" s="249"/>
      <c r="D120" s="249"/>
      <c r="E120" s="249"/>
      <c r="F120" s="249"/>
      <c r="G120" s="249"/>
      <c r="H120" s="249"/>
      <c r="I120" s="249"/>
      <c r="J120" s="249"/>
      <c r="K120" s="249"/>
      <c r="L120" s="249"/>
      <c r="M120" s="249"/>
      <c r="N120" s="249"/>
      <c r="O120" s="249"/>
      <c r="P120" s="249"/>
    </row>
    <row r="121" spans="2:16" x14ac:dyDescent="0.3">
      <c r="B121" s="249"/>
      <c r="C121" s="249"/>
      <c r="D121" s="249"/>
      <c r="E121" s="249"/>
      <c r="F121" s="249"/>
      <c r="G121" s="249"/>
      <c r="H121" s="249"/>
      <c r="I121" s="249"/>
      <c r="J121" s="249"/>
      <c r="K121" s="249"/>
      <c r="L121" s="249"/>
      <c r="M121" s="249"/>
      <c r="N121" s="249"/>
      <c r="O121" s="249"/>
      <c r="P121" s="249"/>
    </row>
    <row r="122" spans="2:16" x14ac:dyDescent="0.3">
      <c r="B122" s="249"/>
      <c r="C122" s="249"/>
      <c r="D122" s="249"/>
      <c r="E122" s="249"/>
      <c r="F122" s="249"/>
      <c r="G122" s="249"/>
      <c r="H122" s="249"/>
      <c r="I122" s="249"/>
      <c r="J122" s="249"/>
      <c r="K122" s="249"/>
      <c r="L122" s="249"/>
      <c r="M122" s="249"/>
      <c r="N122" s="249"/>
      <c r="O122" s="249"/>
      <c r="P122" s="249"/>
    </row>
    <row r="123" spans="2:16" x14ac:dyDescent="0.3">
      <c r="B123" s="249"/>
      <c r="C123" s="249"/>
      <c r="D123" s="249"/>
      <c r="E123" s="249"/>
      <c r="F123" s="249"/>
      <c r="G123" s="249"/>
      <c r="H123" s="249"/>
      <c r="I123" s="249"/>
      <c r="J123" s="249"/>
      <c r="K123" s="249"/>
      <c r="L123" s="249"/>
      <c r="M123" s="249"/>
      <c r="N123" s="249"/>
      <c r="O123" s="249"/>
      <c r="P123" s="249"/>
    </row>
    <row r="124" spans="2:16" x14ac:dyDescent="0.3">
      <c r="B124" s="249"/>
      <c r="C124" s="249"/>
      <c r="D124" s="249"/>
      <c r="E124" s="249"/>
      <c r="F124" s="249"/>
      <c r="G124" s="249"/>
      <c r="H124" s="249"/>
      <c r="I124" s="249"/>
      <c r="J124" s="249"/>
      <c r="K124" s="249"/>
      <c r="L124" s="249"/>
      <c r="M124" s="249"/>
      <c r="N124" s="249"/>
      <c r="O124" s="249"/>
      <c r="P124" s="249"/>
    </row>
    <row r="125" spans="2:16" x14ac:dyDescent="0.3">
      <c r="B125" s="249"/>
      <c r="C125" s="249"/>
      <c r="D125" s="249"/>
      <c r="E125" s="249"/>
      <c r="F125" s="249"/>
      <c r="G125" s="249"/>
      <c r="H125" s="249"/>
      <c r="I125" s="249"/>
      <c r="J125" s="249"/>
      <c r="K125" s="249"/>
      <c r="L125" s="249"/>
      <c r="M125" s="249"/>
      <c r="N125" s="249"/>
      <c r="O125" s="249"/>
      <c r="P125" s="249"/>
    </row>
    <row r="126" spans="2:16" x14ac:dyDescent="0.3">
      <c r="B126" s="249"/>
      <c r="C126" s="249"/>
      <c r="D126" s="249"/>
      <c r="E126" s="249"/>
      <c r="F126" s="249"/>
      <c r="G126" s="249"/>
      <c r="H126" s="249"/>
      <c r="I126" s="249"/>
      <c r="J126" s="249"/>
      <c r="K126" s="249"/>
      <c r="L126" s="249"/>
      <c r="M126" s="249"/>
      <c r="N126" s="249"/>
      <c r="O126" s="249"/>
      <c r="P126" s="249"/>
    </row>
    <row r="127" spans="2:16" x14ac:dyDescent="0.3">
      <c r="B127" s="249"/>
      <c r="C127" s="249"/>
      <c r="D127" s="249"/>
      <c r="E127" s="249"/>
      <c r="F127" s="249"/>
      <c r="G127" s="249"/>
      <c r="H127" s="249"/>
      <c r="I127" s="249"/>
      <c r="J127" s="249"/>
      <c r="K127" s="249"/>
      <c r="L127" s="249"/>
      <c r="M127" s="249"/>
      <c r="N127" s="249"/>
      <c r="O127" s="249"/>
      <c r="P127" s="249"/>
    </row>
    <row r="128" spans="2:16" x14ac:dyDescent="0.3">
      <c r="B128" s="249"/>
      <c r="C128" s="249"/>
      <c r="D128" s="249"/>
      <c r="E128" s="249"/>
      <c r="F128" s="249"/>
      <c r="G128" s="249"/>
      <c r="H128" s="249"/>
      <c r="I128" s="249"/>
      <c r="J128" s="249"/>
      <c r="K128" s="249"/>
      <c r="L128" s="249"/>
      <c r="M128" s="249"/>
      <c r="N128" s="249"/>
      <c r="O128" s="249"/>
      <c r="P128" s="249"/>
    </row>
    <row r="129" spans="2:16" x14ac:dyDescent="0.3">
      <c r="B129" s="249"/>
      <c r="C129" s="249"/>
      <c r="D129" s="249"/>
      <c r="E129" s="249"/>
      <c r="F129" s="249"/>
      <c r="G129" s="249"/>
      <c r="H129" s="249"/>
      <c r="I129" s="249"/>
      <c r="J129" s="249"/>
      <c r="K129" s="249"/>
      <c r="L129" s="249"/>
      <c r="M129" s="249"/>
      <c r="N129" s="249"/>
      <c r="O129" s="249"/>
      <c r="P129" s="249"/>
    </row>
    <row r="130" spans="2:16" x14ac:dyDescent="0.3">
      <c r="B130" s="249"/>
      <c r="C130" s="249"/>
      <c r="D130" s="249"/>
      <c r="E130" s="249"/>
      <c r="F130" s="249"/>
      <c r="G130" s="249"/>
      <c r="H130" s="249"/>
      <c r="I130" s="249"/>
      <c r="J130" s="249"/>
      <c r="K130" s="249"/>
      <c r="L130" s="249"/>
      <c r="M130" s="249"/>
      <c r="N130" s="249"/>
      <c r="O130" s="249"/>
      <c r="P130" s="249"/>
    </row>
    <row r="131" spans="2:16" x14ac:dyDescent="0.3">
      <c r="B131" s="249"/>
      <c r="C131" s="249"/>
      <c r="D131" s="249"/>
      <c r="E131" s="249"/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</row>
    <row r="132" spans="2:16" x14ac:dyDescent="0.3">
      <c r="B132" s="249"/>
      <c r="C132" s="249"/>
      <c r="D132" s="249"/>
      <c r="E132" s="249"/>
      <c r="F132" s="249"/>
      <c r="G132" s="249"/>
      <c r="H132" s="249"/>
      <c r="I132" s="249"/>
      <c r="J132" s="249"/>
      <c r="K132" s="249"/>
      <c r="L132" s="249"/>
      <c r="M132" s="249"/>
      <c r="N132" s="249"/>
      <c r="O132" s="249"/>
      <c r="P132" s="249"/>
    </row>
    <row r="133" spans="2:16" x14ac:dyDescent="0.3">
      <c r="B133" s="249"/>
      <c r="C133" s="249"/>
      <c r="D133" s="249"/>
      <c r="E133" s="249"/>
      <c r="F133" s="249"/>
      <c r="G133" s="249"/>
      <c r="H133" s="249"/>
      <c r="I133" s="249"/>
      <c r="J133" s="249"/>
      <c r="K133" s="249"/>
      <c r="L133" s="249"/>
      <c r="M133" s="249"/>
      <c r="N133" s="249"/>
      <c r="O133" s="249"/>
      <c r="P133" s="249"/>
    </row>
    <row r="134" spans="2:16" x14ac:dyDescent="0.3">
      <c r="B134" s="249"/>
      <c r="C134" s="249"/>
      <c r="D134" s="249"/>
      <c r="E134" s="249"/>
      <c r="F134" s="249"/>
      <c r="G134" s="249"/>
      <c r="H134" s="249"/>
      <c r="I134" s="249"/>
      <c r="J134" s="249"/>
      <c r="K134" s="249"/>
      <c r="L134" s="249"/>
      <c r="M134" s="249"/>
      <c r="N134" s="249"/>
      <c r="O134" s="249"/>
      <c r="P134" s="249"/>
    </row>
    <row r="135" spans="2:16" x14ac:dyDescent="0.3">
      <c r="B135" s="249"/>
      <c r="C135" s="249"/>
      <c r="D135" s="249"/>
      <c r="E135" s="249"/>
      <c r="F135" s="249"/>
      <c r="G135" s="249"/>
      <c r="H135" s="249"/>
      <c r="I135" s="249"/>
      <c r="J135" s="249"/>
      <c r="K135" s="249"/>
      <c r="L135" s="249"/>
      <c r="M135" s="249"/>
      <c r="N135" s="249"/>
      <c r="O135" s="249"/>
      <c r="P135" s="249"/>
    </row>
    <row r="136" spans="2:16" x14ac:dyDescent="0.3">
      <c r="B136" s="249"/>
      <c r="C136" s="249"/>
      <c r="D136" s="249"/>
      <c r="E136" s="249"/>
      <c r="F136" s="249"/>
      <c r="G136" s="249"/>
      <c r="H136" s="249"/>
      <c r="I136" s="249"/>
      <c r="J136" s="249"/>
      <c r="K136" s="249"/>
      <c r="L136" s="249"/>
      <c r="M136" s="249"/>
      <c r="N136" s="249"/>
      <c r="O136" s="249"/>
      <c r="P136" s="249"/>
    </row>
    <row r="137" spans="2:16" x14ac:dyDescent="0.3">
      <c r="B137" s="249"/>
      <c r="C137" s="249"/>
      <c r="D137" s="249"/>
      <c r="E137" s="249"/>
      <c r="F137" s="249"/>
      <c r="G137" s="249"/>
      <c r="H137" s="249"/>
      <c r="I137" s="249"/>
      <c r="J137" s="249"/>
      <c r="K137" s="249"/>
      <c r="L137" s="249"/>
      <c r="M137" s="249"/>
      <c r="N137" s="249"/>
      <c r="O137" s="249"/>
      <c r="P137" s="249"/>
    </row>
    <row r="138" spans="2:16" x14ac:dyDescent="0.3">
      <c r="B138" s="249"/>
      <c r="C138" s="249"/>
      <c r="D138" s="249"/>
      <c r="E138" s="249"/>
      <c r="F138" s="249"/>
      <c r="G138" s="249"/>
      <c r="H138" s="249"/>
      <c r="I138" s="249"/>
      <c r="J138" s="249"/>
      <c r="K138" s="249"/>
      <c r="L138" s="249"/>
      <c r="M138" s="249"/>
      <c r="N138" s="249"/>
      <c r="O138" s="249"/>
      <c r="P138" s="249"/>
    </row>
    <row r="139" spans="2:16" x14ac:dyDescent="0.3">
      <c r="B139" s="249"/>
      <c r="C139" s="249"/>
      <c r="D139" s="249"/>
      <c r="E139" s="249"/>
      <c r="F139" s="249"/>
      <c r="G139" s="249"/>
      <c r="H139" s="249"/>
      <c r="I139" s="249"/>
      <c r="J139" s="249"/>
      <c r="K139" s="249"/>
      <c r="L139" s="249"/>
      <c r="M139" s="249"/>
      <c r="N139" s="249"/>
      <c r="O139" s="249"/>
      <c r="P139" s="249"/>
    </row>
    <row r="140" spans="2:16" x14ac:dyDescent="0.3">
      <c r="B140" s="249"/>
      <c r="C140" s="249"/>
      <c r="D140" s="249"/>
      <c r="E140" s="249"/>
      <c r="F140" s="249"/>
      <c r="G140" s="249"/>
      <c r="H140" s="249"/>
      <c r="I140" s="249"/>
      <c r="J140" s="249"/>
      <c r="K140" s="249"/>
      <c r="L140" s="249"/>
      <c r="M140" s="249"/>
      <c r="N140" s="249"/>
      <c r="O140" s="249"/>
      <c r="P140" s="249"/>
    </row>
    <row r="141" spans="2:16" x14ac:dyDescent="0.3">
      <c r="B141" s="249"/>
      <c r="C141" s="249"/>
      <c r="D141" s="249"/>
      <c r="E141" s="249"/>
      <c r="F141" s="249"/>
      <c r="G141" s="249"/>
      <c r="H141" s="249"/>
      <c r="I141" s="249"/>
      <c r="J141" s="249"/>
      <c r="K141" s="249"/>
      <c r="L141" s="249"/>
      <c r="M141" s="249"/>
      <c r="N141" s="249"/>
      <c r="O141" s="249"/>
      <c r="P141" s="249"/>
    </row>
    <row r="142" spans="2:16" x14ac:dyDescent="0.3">
      <c r="B142" s="249"/>
      <c r="C142" s="249"/>
      <c r="D142" s="249"/>
      <c r="E142" s="249"/>
      <c r="F142" s="249"/>
      <c r="G142" s="249"/>
      <c r="H142" s="249"/>
      <c r="I142" s="249"/>
      <c r="J142" s="249"/>
      <c r="K142" s="249"/>
      <c r="L142" s="249"/>
      <c r="M142" s="249"/>
      <c r="N142" s="249"/>
      <c r="O142" s="249"/>
      <c r="P142" s="249"/>
    </row>
    <row r="143" spans="2:16" x14ac:dyDescent="0.3">
      <c r="B143" s="249"/>
      <c r="C143" s="249"/>
      <c r="D143" s="249"/>
      <c r="E143" s="249"/>
      <c r="F143" s="249"/>
      <c r="G143" s="249"/>
      <c r="H143" s="249"/>
      <c r="I143" s="249"/>
      <c r="J143" s="249"/>
      <c r="K143" s="249"/>
      <c r="L143" s="249"/>
      <c r="M143" s="249"/>
      <c r="N143" s="249"/>
      <c r="O143" s="249"/>
      <c r="P143" s="249"/>
    </row>
    <row r="144" spans="2:16" x14ac:dyDescent="0.3">
      <c r="B144" s="249"/>
      <c r="C144" s="249"/>
      <c r="D144" s="249"/>
      <c r="E144" s="249"/>
      <c r="F144" s="249"/>
      <c r="G144" s="249"/>
      <c r="H144" s="249"/>
      <c r="I144" s="249"/>
      <c r="J144" s="249"/>
      <c r="K144" s="249"/>
      <c r="L144" s="249"/>
      <c r="M144" s="249"/>
      <c r="N144" s="249"/>
      <c r="O144" s="249"/>
      <c r="P144" s="249"/>
    </row>
    <row r="145" spans="1:16" x14ac:dyDescent="0.3">
      <c r="B145" s="249"/>
      <c r="C145" s="249"/>
      <c r="D145" s="249"/>
      <c r="E145" s="249"/>
      <c r="F145" s="249"/>
      <c r="G145" s="249"/>
      <c r="H145" s="249"/>
      <c r="I145" s="249"/>
      <c r="J145" s="249"/>
      <c r="K145" s="249"/>
      <c r="L145" s="249"/>
      <c r="M145" s="249"/>
      <c r="N145" s="249"/>
      <c r="O145" s="249"/>
      <c r="P145" s="249"/>
    </row>
    <row r="146" spans="1:16" x14ac:dyDescent="0.3">
      <c r="B146" s="249"/>
      <c r="C146" s="249"/>
      <c r="D146" s="249"/>
      <c r="E146" s="249"/>
      <c r="F146" s="249"/>
      <c r="G146" s="249"/>
      <c r="H146" s="249"/>
      <c r="I146" s="249"/>
      <c r="J146" s="249"/>
      <c r="K146" s="249"/>
      <c r="L146" s="249"/>
      <c r="M146" s="249"/>
      <c r="N146" s="249"/>
      <c r="O146" s="249"/>
      <c r="P146" s="249"/>
    </row>
    <row r="147" spans="1:16" x14ac:dyDescent="0.3">
      <c r="B147" s="249"/>
      <c r="C147" s="249"/>
      <c r="D147" s="249"/>
      <c r="E147" s="249"/>
      <c r="F147" s="249"/>
      <c r="G147" s="249"/>
      <c r="H147" s="249"/>
      <c r="I147" s="249"/>
      <c r="J147" s="249"/>
      <c r="K147" s="249"/>
      <c r="L147" s="249"/>
      <c r="M147" s="249"/>
      <c r="N147" s="249"/>
      <c r="O147" s="249"/>
      <c r="P147" s="249"/>
    </row>
    <row r="148" spans="1:16" x14ac:dyDescent="0.3">
      <c r="B148" s="249"/>
      <c r="C148" s="249"/>
      <c r="D148" s="249"/>
      <c r="E148" s="249"/>
      <c r="F148" s="249"/>
      <c r="G148" s="249"/>
      <c r="H148" s="249"/>
      <c r="I148" s="249"/>
      <c r="J148" s="249"/>
      <c r="K148" s="249"/>
      <c r="L148" s="249"/>
      <c r="M148" s="249"/>
      <c r="N148" s="249"/>
      <c r="O148" s="249"/>
      <c r="P148" s="249"/>
    </row>
    <row r="149" spans="1:16" x14ac:dyDescent="0.3">
      <c r="B149" s="249"/>
      <c r="C149" s="249"/>
      <c r="D149" s="249"/>
      <c r="E149" s="249"/>
      <c r="F149" s="249"/>
      <c r="G149" s="249"/>
      <c r="H149" s="249"/>
      <c r="I149" s="249"/>
      <c r="J149" s="249"/>
      <c r="K149" s="249"/>
      <c r="L149" s="249"/>
      <c r="M149" s="249"/>
      <c r="N149" s="249"/>
      <c r="O149" s="249"/>
      <c r="P149" s="249"/>
    </row>
    <row r="150" spans="1:16" x14ac:dyDescent="0.3">
      <c r="B150" s="249"/>
      <c r="C150" s="249"/>
      <c r="D150" s="249"/>
      <c r="E150" s="249"/>
      <c r="F150" s="249"/>
      <c r="G150" s="249"/>
      <c r="H150" s="249"/>
      <c r="I150" s="249"/>
      <c r="J150" s="249"/>
      <c r="K150" s="249"/>
      <c r="L150" s="249"/>
      <c r="M150" s="249"/>
      <c r="N150" s="249"/>
      <c r="O150" s="249"/>
      <c r="P150" s="249"/>
    </row>
    <row r="151" spans="1:16" x14ac:dyDescent="0.3">
      <c r="B151" s="249"/>
      <c r="C151" s="249"/>
      <c r="D151" s="249"/>
      <c r="E151" s="249"/>
      <c r="F151" s="249"/>
      <c r="G151" s="249"/>
      <c r="H151" s="249"/>
      <c r="I151" s="249"/>
      <c r="J151" s="249"/>
      <c r="K151" s="249"/>
      <c r="L151" s="249"/>
      <c r="M151" s="249"/>
      <c r="N151" s="249"/>
      <c r="O151" s="249"/>
      <c r="P151" s="249"/>
    </row>
    <row r="152" spans="1:16" x14ac:dyDescent="0.3">
      <c r="B152" s="249"/>
      <c r="C152" s="249"/>
      <c r="D152" s="249"/>
      <c r="E152" s="249"/>
      <c r="F152" s="249"/>
      <c r="G152" s="249"/>
      <c r="H152" s="249"/>
      <c r="I152" s="249"/>
      <c r="J152" s="249"/>
      <c r="K152" s="249"/>
      <c r="L152" s="249"/>
      <c r="M152" s="249"/>
      <c r="N152" s="249"/>
      <c r="O152" s="249"/>
      <c r="P152" s="249"/>
    </row>
    <row r="153" spans="1:16" x14ac:dyDescent="0.3">
      <c r="B153" s="249"/>
      <c r="C153" s="249"/>
      <c r="D153" s="249"/>
      <c r="E153" s="249"/>
      <c r="F153" s="249"/>
      <c r="G153" s="249"/>
      <c r="H153" s="249"/>
      <c r="I153" s="249"/>
      <c r="J153" s="249"/>
      <c r="K153" s="249"/>
      <c r="L153" s="249"/>
      <c r="M153" s="249"/>
      <c r="N153" s="249"/>
      <c r="O153" s="249"/>
      <c r="P153" s="249"/>
    </row>
    <row r="154" spans="1:16" x14ac:dyDescent="0.3">
      <c r="B154" s="249"/>
      <c r="C154" s="249"/>
      <c r="D154" s="249"/>
      <c r="E154" s="249"/>
      <c r="F154" s="249"/>
      <c r="G154" s="249"/>
      <c r="H154" s="249"/>
      <c r="I154" s="249"/>
      <c r="J154" s="249"/>
      <c r="K154" s="249"/>
      <c r="L154" s="249"/>
      <c r="M154" s="249"/>
      <c r="N154" s="249"/>
      <c r="O154" s="249"/>
      <c r="P154" s="249"/>
    </row>
    <row r="155" spans="1:16" x14ac:dyDescent="0.3">
      <c r="B155" s="249"/>
      <c r="C155" s="249"/>
      <c r="D155" s="249"/>
      <c r="E155" s="249"/>
      <c r="F155" s="249"/>
      <c r="G155" s="249"/>
      <c r="H155" s="249"/>
      <c r="I155" s="249"/>
      <c r="J155" s="249"/>
      <c r="K155" s="249"/>
      <c r="L155" s="249"/>
      <c r="M155" s="249"/>
      <c r="N155" s="249"/>
      <c r="O155" s="249"/>
      <c r="P155" s="249"/>
    </row>
    <row r="156" spans="1:16" x14ac:dyDescent="0.3">
      <c r="B156" s="249"/>
      <c r="C156" s="249"/>
      <c r="D156" s="249"/>
      <c r="E156" s="249"/>
      <c r="F156" s="249"/>
      <c r="G156" s="249"/>
      <c r="H156" s="249"/>
      <c r="I156" s="249"/>
      <c r="J156" s="249"/>
      <c r="K156" s="249"/>
      <c r="L156" s="249"/>
      <c r="M156" s="249"/>
      <c r="N156" s="249"/>
      <c r="O156" s="249"/>
      <c r="P156" s="249"/>
    </row>
    <row r="157" spans="1:16" x14ac:dyDescent="0.3">
      <c r="A157" s="249" t="e" vm="24">
        <v>#VALUE!</v>
      </c>
      <c r="B157" s="249"/>
      <c r="C157" s="249"/>
      <c r="D157" s="249"/>
      <c r="E157" s="249"/>
      <c r="F157" s="249"/>
      <c r="G157" s="249"/>
      <c r="H157" s="249"/>
      <c r="I157" s="249"/>
      <c r="J157" s="249"/>
      <c r="K157" s="249"/>
      <c r="L157" s="249"/>
      <c r="M157" s="249"/>
      <c r="N157" s="249"/>
      <c r="O157" s="249"/>
      <c r="P157" s="249"/>
    </row>
    <row r="158" spans="1:16" x14ac:dyDescent="0.3">
      <c r="A158" s="249"/>
      <c r="B158" s="249"/>
      <c r="C158" s="249"/>
      <c r="D158" s="249"/>
      <c r="E158" s="249"/>
      <c r="F158" s="249"/>
      <c r="G158" s="249"/>
      <c r="H158" s="249"/>
      <c r="I158" s="249"/>
      <c r="J158" s="249"/>
      <c r="K158" s="249"/>
      <c r="L158" s="249"/>
      <c r="M158" s="249"/>
      <c r="N158" s="249"/>
      <c r="O158" s="249"/>
      <c r="P158" s="249"/>
    </row>
    <row r="159" spans="1:16" x14ac:dyDescent="0.3">
      <c r="A159" s="249"/>
      <c r="B159" s="249"/>
      <c r="C159" s="249"/>
      <c r="D159" s="249"/>
      <c r="E159" s="249"/>
      <c r="F159" s="249"/>
      <c r="G159" s="249"/>
      <c r="H159" s="249"/>
      <c r="I159" s="249"/>
      <c r="J159" s="249"/>
      <c r="K159" s="249"/>
      <c r="L159" s="249"/>
      <c r="M159" s="249"/>
      <c r="N159" s="249"/>
      <c r="O159" s="249"/>
      <c r="P159" s="249"/>
    </row>
    <row r="160" spans="1:16" x14ac:dyDescent="0.3">
      <c r="A160" s="249"/>
      <c r="B160" s="249"/>
      <c r="C160" s="249"/>
      <c r="D160" s="249"/>
      <c r="E160" s="249"/>
      <c r="F160" s="249"/>
      <c r="G160" s="249"/>
      <c r="H160" s="249"/>
      <c r="I160" s="249"/>
      <c r="J160" s="249"/>
      <c r="K160" s="249"/>
      <c r="L160" s="249"/>
      <c r="M160" s="249"/>
      <c r="N160" s="249"/>
      <c r="O160" s="249"/>
      <c r="P160" s="249"/>
    </row>
    <row r="161" spans="1:16" x14ac:dyDescent="0.3">
      <c r="A161" s="249"/>
      <c r="B161" s="249"/>
      <c r="C161" s="249"/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</row>
    <row r="162" spans="1:16" x14ac:dyDescent="0.3">
      <c r="A162" s="249"/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</row>
    <row r="163" spans="1:16" x14ac:dyDescent="0.3">
      <c r="A163" s="249"/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</row>
    <row r="164" spans="1:16" x14ac:dyDescent="0.3">
      <c r="A164" s="249"/>
      <c r="B164" s="249"/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</row>
    <row r="165" spans="1:16" x14ac:dyDescent="0.3">
      <c r="A165" s="249"/>
      <c r="B165" s="249"/>
      <c r="C165" s="249"/>
      <c r="D165" s="249"/>
      <c r="E165" s="249"/>
      <c r="F165" s="249"/>
      <c r="G165" s="249"/>
      <c r="H165" s="249"/>
      <c r="I165" s="249"/>
      <c r="J165" s="249"/>
      <c r="K165" s="249"/>
      <c r="L165" s="249"/>
      <c r="M165" s="249"/>
      <c r="N165" s="249"/>
      <c r="O165" s="249"/>
      <c r="P165" s="249"/>
    </row>
    <row r="166" spans="1:16" x14ac:dyDescent="0.3">
      <c r="A166" s="249"/>
      <c r="B166" s="249"/>
      <c r="C166" s="249"/>
      <c r="D166" s="249"/>
      <c r="E166" s="249"/>
      <c r="F166" s="249"/>
      <c r="G166" s="249"/>
      <c r="H166" s="249"/>
      <c r="I166" s="249"/>
      <c r="J166" s="249"/>
      <c r="K166" s="249"/>
      <c r="L166" s="249"/>
      <c r="M166" s="249"/>
      <c r="N166" s="249"/>
      <c r="O166" s="249"/>
      <c r="P166" s="249"/>
    </row>
    <row r="167" spans="1:16" x14ac:dyDescent="0.3">
      <c r="A167" s="249"/>
      <c r="B167" s="249"/>
      <c r="C167" s="249"/>
      <c r="D167" s="249"/>
      <c r="E167" s="249"/>
      <c r="F167" s="249"/>
      <c r="G167" s="249"/>
      <c r="H167" s="249"/>
      <c r="I167" s="249"/>
      <c r="J167" s="249"/>
      <c r="K167" s="249"/>
      <c r="L167" s="249"/>
      <c r="M167" s="249"/>
      <c r="N167" s="249"/>
      <c r="O167" s="249"/>
      <c r="P167" s="249"/>
    </row>
    <row r="168" spans="1:16" x14ac:dyDescent="0.3">
      <c r="A168" s="249"/>
      <c r="B168" s="249"/>
      <c r="C168" s="249"/>
      <c r="D168" s="249"/>
      <c r="E168" s="249"/>
      <c r="F168" s="249"/>
      <c r="G168" s="249"/>
      <c r="H168" s="249"/>
      <c r="I168" s="249"/>
      <c r="J168" s="249"/>
      <c r="K168" s="249"/>
      <c r="L168" s="249"/>
      <c r="M168" s="249"/>
      <c r="N168" s="249"/>
      <c r="O168" s="249"/>
      <c r="P168" s="249"/>
    </row>
    <row r="169" spans="1:16" x14ac:dyDescent="0.3">
      <c r="A169" s="249"/>
      <c r="B169" s="249"/>
      <c r="C169" s="249"/>
      <c r="D169" s="249"/>
      <c r="E169" s="249"/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</row>
    <row r="170" spans="1:16" x14ac:dyDescent="0.3">
      <c r="A170" s="249"/>
      <c r="B170" s="249"/>
      <c r="C170" s="249"/>
      <c r="D170" s="249"/>
      <c r="E170" s="249"/>
      <c r="F170" s="249"/>
      <c r="G170" s="249"/>
      <c r="H170" s="249"/>
      <c r="I170" s="249"/>
      <c r="J170" s="249"/>
      <c r="K170" s="249"/>
      <c r="L170" s="249"/>
      <c r="M170" s="249"/>
      <c r="N170" s="249"/>
      <c r="O170" s="249"/>
      <c r="P170" s="249"/>
    </row>
    <row r="171" spans="1:16" x14ac:dyDescent="0.3">
      <c r="A171" s="249"/>
      <c r="B171" s="249"/>
      <c r="C171" s="249"/>
      <c r="D171" s="249"/>
      <c r="E171" s="249"/>
      <c r="F171" s="249"/>
      <c r="G171" s="249"/>
      <c r="H171" s="249"/>
      <c r="I171" s="249"/>
      <c r="J171" s="249"/>
      <c r="K171" s="249"/>
      <c r="L171" s="249"/>
      <c r="M171" s="249"/>
      <c r="N171" s="249"/>
      <c r="O171" s="249"/>
      <c r="P171" s="249"/>
    </row>
    <row r="172" spans="1:16" x14ac:dyDescent="0.3">
      <c r="A172" s="249"/>
      <c r="B172" s="249"/>
      <c r="C172" s="249"/>
      <c r="D172" s="249"/>
      <c r="E172" s="249"/>
      <c r="F172" s="249"/>
      <c r="G172" s="249"/>
      <c r="H172" s="249"/>
      <c r="I172" s="249"/>
      <c r="J172" s="249"/>
      <c r="K172" s="249"/>
      <c r="L172" s="249"/>
      <c r="M172" s="249"/>
      <c r="N172" s="249"/>
      <c r="O172" s="249"/>
      <c r="P172" s="249"/>
    </row>
    <row r="173" spans="1:16" x14ac:dyDescent="0.3">
      <c r="A173" s="249"/>
      <c r="B173" s="249"/>
      <c r="C173" s="249"/>
      <c r="D173" s="249"/>
      <c r="E173" s="249"/>
      <c r="F173" s="249"/>
      <c r="G173" s="249"/>
      <c r="H173" s="249"/>
      <c r="I173" s="249"/>
      <c r="J173" s="249"/>
      <c r="K173" s="249"/>
      <c r="L173" s="249"/>
      <c r="M173" s="249"/>
      <c r="N173" s="249"/>
      <c r="O173" s="249"/>
      <c r="P173" s="249"/>
    </row>
    <row r="174" spans="1:16" x14ac:dyDescent="0.3">
      <c r="A174" s="249"/>
      <c r="B174" s="249"/>
      <c r="C174" s="249"/>
      <c r="D174" s="249"/>
      <c r="E174" s="249"/>
      <c r="F174" s="249"/>
      <c r="G174" s="249"/>
      <c r="H174" s="249"/>
      <c r="I174" s="249"/>
      <c r="J174" s="249"/>
      <c r="K174" s="249"/>
      <c r="L174" s="249"/>
      <c r="M174" s="249"/>
      <c r="N174" s="249"/>
      <c r="O174" s="249"/>
      <c r="P174" s="249"/>
    </row>
    <row r="175" spans="1:16" x14ac:dyDescent="0.3">
      <c r="A175" s="249"/>
      <c r="B175" s="249"/>
      <c r="C175" s="249"/>
      <c r="D175" s="249"/>
      <c r="E175" s="249"/>
      <c r="F175" s="249"/>
      <c r="G175" s="249"/>
      <c r="H175" s="249"/>
      <c r="I175" s="249"/>
      <c r="J175" s="249"/>
      <c r="K175" s="249"/>
      <c r="L175" s="249"/>
      <c r="M175" s="249"/>
      <c r="N175" s="249"/>
      <c r="O175" s="249"/>
      <c r="P175" s="249"/>
    </row>
    <row r="176" spans="1:16" x14ac:dyDescent="0.3">
      <c r="A176" s="249"/>
      <c r="B176" s="249"/>
      <c r="C176" s="249"/>
      <c r="D176" s="249"/>
      <c r="E176" s="249"/>
      <c r="F176" s="249"/>
      <c r="G176" s="249"/>
      <c r="H176" s="249"/>
      <c r="I176" s="249"/>
      <c r="J176" s="249"/>
      <c r="K176" s="249"/>
      <c r="L176" s="249"/>
      <c r="M176" s="249"/>
      <c r="N176" s="249"/>
      <c r="O176" s="249"/>
      <c r="P176" s="249"/>
    </row>
    <row r="177" spans="1:16" x14ac:dyDescent="0.3">
      <c r="A177" s="249"/>
      <c r="B177" s="249"/>
      <c r="C177" s="249"/>
      <c r="D177" s="249"/>
      <c r="E177" s="249"/>
      <c r="F177" s="249"/>
      <c r="G177" s="249"/>
      <c r="H177" s="249"/>
      <c r="I177" s="249"/>
      <c r="J177" s="249"/>
      <c r="K177" s="249"/>
      <c r="L177" s="249"/>
      <c r="M177" s="249"/>
      <c r="N177" s="249"/>
      <c r="O177" s="249"/>
      <c r="P177" s="249"/>
    </row>
    <row r="178" spans="1:16" x14ac:dyDescent="0.3">
      <c r="A178" s="249"/>
      <c r="B178" s="249"/>
      <c r="C178" s="249"/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</row>
    <row r="179" spans="1:16" x14ac:dyDescent="0.3">
      <c r="A179" s="249"/>
      <c r="B179" s="249"/>
      <c r="C179" s="249"/>
      <c r="D179" s="249"/>
      <c r="E179" s="249"/>
      <c r="F179" s="249"/>
      <c r="G179" s="249"/>
      <c r="H179" s="249"/>
      <c r="I179" s="249"/>
      <c r="J179" s="249"/>
      <c r="K179" s="249"/>
      <c r="L179" s="249"/>
      <c r="M179" s="249"/>
      <c r="N179" s="249"/>
      <c r="O179" s="249"/>
      <c r="P179" s="249"/>
    </row>
    <row r="180" spans="1:16" x14ac:dyDescent="0.3">
      <c r="A180" s="249"/>
      <c r="B180" s="249"/>
      <c r="C180" s="249"/>
      <c r="D180" s="249"/>
      <c r="E180" s="249"/>
      <c r="F180" s="249"/>
      <c r="G180" s="249"/>
      <c r="H180" s="249"/>
      <c r="I180" s="249"/>
      <c r="J180" s="249"/>
      <c r="K180" s="249"/>
      <c r="L180" s="249"/>
      <c r="M180" s="249"/>
      <c r="N180" s="249"/>
      <c r="O180" s="249"/>
      <c r="P180" s="249"/>
    </row>
    <row r="181" spans="1:16" x14ac:dyDescent="0.3">
      <c r="A181" s="249"/>
      <c r="B181" s="249"/>
      <c r="C181" s="249"/>
      <c r="D181" s="249"/>
      <c r="E181" s="249"/>
      <c r="F181" s="249"/>
      <c r="G181" s="249"/>
      <c r="H181" s="249"/>
      <c r="I181" s="249"/>
      <c r="J181" s="249"/>
      <c r="K181" s="249"/>
      <c r="L181" s="249"/>
      <c r="M181" s="249"/>
      <c r="N181" s="249"/>
      <c r="O181" s="249"/>
      <c r="P181" s="249"/>
    </row>
    <row r="182" spans="1:16" x14ac:dyDescent="0.3">
      <c r="A182" s="249"/>
      <c r="B182" s="249"/>
      <c r="C182" s="249"/>
      <c r="D182" s="249"/>
      <c r="E182" s="249"/>
      <c r="F182" s="249"/>
      <c r="G182" s="249"/>
      <c r="H182" s="249"/>
      <c r="I182" s="249"/>
      <c r="J182" s="249"/>
      <c r="K182" s="249"/>
      <c r="L182" s="249"/>
      <c r="M182" s="249"/>
      <c r="N182" s="249"/>
      <c r="O182" s="249"/>
      <c r="P182" s="249"/>
    </row>
    <row r="183" spans="1:16" x14ac:dyDescent="0.3">
      <c r="A183" s="249"/>
      <c r="B183" s="249"/>
      <c r="C183" s="249"/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</row>
    <row r="184" spans="1:16" x14ac:dyDescent="0.3">
      <c r="A184" s="249"/>
      <c r="B184" s="249"/>
      <c r="C184" s="249"/>
      <c r="D184" s="249"/>
      <c r="E184" s="249"/>
      <c r="F184" s="249"/>
      <c r="G184" s="249"/>
      <c r="H184" s="249"/>
      <c r="I184" s="249"/>
      <c r="J184" s="249"/>
      <c r="K184" s="249"/>
      <c r="L184" s="249"/>
      <c r="M184" s="249"/>
      <c r="N184" s="249"/>
      <c r="O184" s="249"/>
      <c r="P184" s="249"/>
    </row>
    <row r="185" spans="1:16" x14ac:dyDescent="0.3">
      <c r="A185" s="249"/>
      <c r="B185" s="249"/>
      <c r="C185" s="249"/>
      <c r="D185" s="249"/>
      <c r="E185" s="249"/>
      <c r="F185" s="249"/>
      <c r="G185" s="249"/>
      <c r="H185" s="249"/>
      <c r="I185" s="249"/>
      <c r="J185" s="249"/>
      <c r="K185" s="249"/>
      <c r="L185" s="249"/>
      <c r="M185" s="249"/>
      <c r="N185" s="249"/>
      <c r="O185" s="249"/>
      <c r="P185" s="249"/>
    </row>
    <row r="186" spans="1:16" x14ac:dyDescent="0.3">
      <c r="A186" s="249"/>
      <c r="B186" s="249"/>
      <c r="C186" s="249"/>
      <c r="D186" s="249"/>
      <c r="E186" s="249"/>
      <c r="F186" s="249"/>
      <c r="G186" s="249"/>
      <c r="H186" s="249"/>
      <c r="I186" s="249"/>
      <c r="J186" s="249"/>
      <c r="K186" s="249"/>
      <c r="L186" s="249"/>
      <c r="M186" s="249"/>
      <c r="N186" s="249"/>
      <c r="O186" s="249"/>
      <c r="P186" s="249"/>
    </row>
    <row r="187" spans="1:16" x14ac:dyDescent="0.3">
      <c r="A187" s="249"/>
      <c r="B187" s="249"/>
      <c r="C187" s="249"/>
      <c r="D187" s="249"/>
      <c r="E187" s="249"/>
      <c r="F187" s="249"/>
      <c r="G187" s="249"/>
      <c r="H187" s="249"/>
      <c r="I187" s="249"/>
      <c r="J187" s="249"/>
      <c r="K187" s="249"/>
      <c r="L187" s="249"/>
      <c r="M187" s="249"/>
      <c r="N187" s="249"/>
      <c r="O187" s="249"/>
      <c r="P187" s="249"/>
    </row>
    <row r="188" spans="1:16" x14ac:dyDescent="0.3">
      <c r="A188" s="249"/>
      <c r="B188" s="249"/>
      <c r="C188" s="249"/>
      <c r="D188" s="249"/>
      <c r="E188" s="249"/>
      <c r="F188" s="249"/>
      <c r="G188" s="249"/>
      <c r="H188" s="249"/>
      <c r="I188" s="249"/>
      <c r="J188" s="249"/>
      <c r="K188" s="249"/>
      <c r="L188" s="249"/>
      <c r="M188" s="249"/>
      <c r="N188" s="249"/>
      <c r="O188" s="249"/>
      <c r="P188" s="249"/>
    </row>
    <row r="189" spans="1:16" x14ac:dyDescent="0.3">
      <c r="A189" s="249"/>
      <c r="B189" s="249"/>
      <c r="C189" s="249"/>
      <c r="D189" s="249"/>
      <c r="E189" s="249"/>
      <c r="F189" s="249"/>
      <c r="G189" s="249"/>
      <c r="H189" s="249"/>
      <c r="I189" s="249"/>
      <c r="J189" s="249"/>
      <c r="K189" s="249"/>
      <c r="L189" s="249"/>
      <c r="M189" s="249"/>
      <c r="N189" s="249"/>
      <c r="O189" s="249"/>
      <c r="P189" s="249"/>
    </row>
    <row r="190" spans="1:16" x14ac:dyDescent="0.3">
      <c r="A190" s="249"/>
      <c r="B190" s="249"/>
      <c r="C190" s="249"/>
      <c r="D190" s="249"/>
      <c r="E190" s="249"/>
      <c r="F190" s="249"/>
      <c r="G190" s="249"/>
      <c r="H190" s="249"/>
      <c r="I190" s="249"/>
      <c r="J190" s="249"/>
      <c r="K190" s="249"/>
      <c r="L190" s="249"/>
      <c r="M190" s="249"/>
      <c r="N190" s="249"/>
      <c r="O190" s="249"/>
      <c r="P190" s="249"/>
    </row>
    <row r="191" spans="1:16" x14ac:dyDescent="0.3">
      <c r="A191" s="249"/>
      <c r="B191" s="249"/>
      <c r="C191" s="249"/>
      <c r="D191" s="249"/>
      <c r="E191" s="249"/>
      <c r="F191" s="249"/>
      <c r="G191" s="249"/>
      <c r="H191" s="249"/>
      <c r="I191" s="249"/>
      <c r="J191" s="249"/>
      <c r="K191" s="249"/>
      <c r="L191" s="249"/>
      <c r="M191" s="249"/>
      <c r="N191" s="249"/>
      <c r="O191" s="249"/>
      <c r="P191" s="249"/>
    </row>
    <row r="192" spans="1:16" x14ac:dyDescent="0.3">
      <c r="A192" s="249"/>
      <c r="B192" s="249"/>
      <c r="C192" s="249"/>
      <c r="D192" s="249"/>
      <c r="E192" s="249"/>
      <c r="F192" s="249"/>
      <c r="G192" s="249"/>
      <c r="H192" s="249"/>
      <c r="I192" s="249"/>
      <c r="J192" s="249"/>
      <c r="K192" s="249"/>
      <c r="L192" s="249"/>
      <c r="M192" s="249"/>
      <c r="N192" s="249"/>
      <c r="O192" s="249"/>
      <c r="P192" s="249"/>
    </row>
    <row r="193" spans="1:16" x14ac:dyDescent="0.3">
      <c r="A193" s="249"/>
      <c r="B193" s="249"/>
      <c r="C193" s="249"/>
      <c r="D193" s="249"/>
      <c r="E193" s="249"/>
      <c r="F193" s="249"/>
      <c r="G193" s="249"/>
      <c r="H193" s="249"/>
      <c r="I193" s="249"/>
      <c r="J193" s="249"/>
      <c r="K193" s="249"/>
      <c r="L193" s="249"/>
      <c r="M193" s="249"/>
      <c r="N193" s="249"/>
      <c r="O193" s="249"/>
      <c r="P193" s="249"/>
    </row>
    <row r="194" spans="1:16" x14ac:dyDescent="0.3">
      <c r="A194" s="249"/>
      <c r="B194" s="249"/>
      <c r="C194" s="249"/>
      <c r="D194" s="249"/>
      <c r="E194" s="249"/>
      <c r="F194" s="249"/>
      <c r="G194" s="249"/>
      <c r="H194" s="249"/>
      <c r="I194" s="249"/>
      <c r="J194" s="249"/>
      <c r="K194" s="249"/>
      <c r="L194" s="249"/>
      <c r="M194" s="249"/>
      <c r="N194" s="249"/>
      <c r="O194" s="249"/>
      <c r="P194" s="249"/>
    </row>
    <row r="195" spans="1:16" x14ac:dyDescent="0.3">
      <c r="A195" s="249"/>
      <c r="B195" s="249"/>
      <c r="C195" s="249"/>
      <c r="D195" s="249"/>
      <c r="E195" s="249"/>
      <c r="F195" s="249"/>
      <c r="G195" s="249"/>
      <c r="H195" s="249"/>
      <c r="I195" s="249"/>
      <c r="J195" s="249"/>
      <c r="K195" s="249"/>
      <c r="L195" s="249"/>
      <c r="M195" s="249"/>
      <c r="N195" s="249"/>
      <c r="O195" s="249"/>
      <c r="P195" s="249"/>
    </row>
    <row r="196" spans="1:16" x14ac:dyDescent="0.3">
      <c r="A196" s="249"/>
      <c r="B196" s="249"/>
      <c r="C196" s="249"/>
      <c r="D196" s="249"/>
      <c r="E196" s="249"/>
      <c r="F196" s="249"/>
      <c r="G196" s="249"/>
      <c r="H196" s="249"/>
      <c r="I196" s="249"/>
      <c r="J196" s="249"/>
      <c r="K196" s="249"/>
      <c r="L196" s="249"/>
      <c r="M196" s="249"/>
      <c r="N196" s="249"/>
      <c r="O196" s="249"/>
      <c r="P196" s="249"/>
    </row>
    <row r="197" spans="1:16" x14ac:dyDescent="0.3">
      <c r="A197" s="249"/>
      <c r="B197" s="249"/>
      <c r="C197" s="249"/>
      <c r="D197" s="249"/>
      <c r="E197" s="249"/>
      <c r="F197" s="249"/>
      <c r="G197" s="249"/>
      <c r="H197" s="249"/>
      <c r="I197" s="249"/>
      <c r="J197" s="249"/>
      <c r="K197" s="249"/>
      <c r="L197" s="249"/>
      <c r="M197" s="249"/>
      <c r="N197" s="249"/>
      <c r="O197" s="249"/>
      <c r="P197" s="249"/>
    </row>
    <row r="198" spans="1:16" x14ac:dyDescent="0.3">
      <c r="A198" s="249"/>
      <c r="B198" s="249"/>
      <c r="C198" s="249"/>
      <c r="D198" s="249"/>
      <c r="E198" s="249"/>
      <c r="F198" s="249"/>
      <c r="G198" s="249"/>
      <c r="H198" s="249"/>
      <c r="I198" s="249"/>
      <c r="J198" s="249"/>
      <c r="K198" s="249"/>
      <c r="L198" s="249"/>
      <c r="M198" s="249"/>
      <c r="N198" s="249"/>
      <c r="O198" s="249"/>
      <c r="P198" s="249"/>
    </row>
    <row r="199" spans="1:16" x14ac:dyDescent="0.3">
      <c r="A199" s="249"/>
      <c r="B199" s="249"/>
      <c r="C199" s="249"/>
      <c r="D199" s="249"/>
      <c r="E199" s="249"/>
      <c r="F199" s="249"/>
      <c r="G199" s="249"/>
      <c r="H199" s="249"/>
      <c r="I199" s="249"/>
      <c r="J199" s="249"/>
      <c r="K199" s="249"/>
      <c r="L199" s="249"/>
      <c r="M199" s="249"/>
      <c r="N199" s="249"/>
      <c r="O199" s="249"/>
      <c r="P199" s="249"/>
    </row>
    <row r="200" spans="1:16" x14ac:dyDescent="0.3">
      <c r="A200" s="249"/>
      <c r="B200" s="249"/>
      <c r="C200" s="249"/>
      <c r="D200" s="249"/>
      <c r="E200" s="249"/>
      <c r="F200" s="249"/>
      <c r="G200" s="249"/>
      <c r="H200" s="249"/>
      <c r="I200" s="249"/>
      <c r="J200" s="249"/>
      <c r="K200" s="249"/>
      <c r="L200" s="249"/>
      <c r="M200" s="249"/>
      <c r="N200" s="249"/>
      <c r="O200" s="249"/>
      <c r="P200" s="249"/>
    </row>
    <row r="201" spans="1:16" x14ac:dyDescent="0.3">
      <c r="A201" s="249"/>
      <c r="B201" s="249"/>
      <c r="C201" s="249"/>
      <c r="D201" s="249"/>
      <c r="E201" s="249"/>
      <c r="F201" s="249"/>
      <c r="G201" s="249"/>
      <c r="H201" s="249"/>
      <c r="I201" s="249"/>
      <c r="J201" s="249"/>
      <c r="K201" s="249"/>
      <c r="L201" s="249"/>
      <c r="M201" s="249"/>
      <c r="N201" s="249"/>
      <c r="O201" s="249"/>
      <c r="P201" s="249"/>
    </row>
    <row r="202" spans="1:16" x14ac:dyDescent="0.3">
      <c r="A202" s="249"/>
      <c r="B202" s="249"/>
      <c r="C202" s="249"/>
      <c r="D202" s="249"/>
      <c r="E202" s="249"/>
      <c r="F202" s="249"/>
      <c r="G202" s="249"/>
      <c r="H202" s="249"/>
      <c r="I202" s="249"/>
      <c r="J202" s="249"/>
      <c r="K202" s="249"/>
      <c r="L202" s="249"/>
      <c r="M202" s="249"/>
      <c r="N202" s="249"/>
      <c r="O202" s="249"/>
      <c r="P202" s="249"/>
    </row>
    <row r="203" spans="1:16" x14ac:dyDescent="0.3">
      <c r="A203" s="249"/>
      <c r="B203" s="249"/>
      <c r="C203" s="249"/>
      <c r="D203" s="249"/>
      <c r="E203" s="249"/>
      <c r="F203" s="249"/>
      <c r="G203" s="249"/>
      <c r="H203" s="249"/>
      <c r="I203" s="249"/>
      <c r="J203" s="249"/>
      <c r="K203" s="249"/>
      <c r="L203" s="249"/>
      <c r="M203" s="249"/>
      <c r="N203" s="249"/>
      <c r="O203" s="249"/>
      <c r="P203" s="249"/>
    </row>
    <row r="204" spans="1:16" x14ac:dyDescent="0.3">
      <c r="A204" s="249"/>
      <c r="B204" s="249"/>
      <c r="C204" s="249"/>
      <c r="D204" s="249"/>
      <c r="E204" s="249"/>
      <c r="F204" s="249"/>
      <c r="G204" s="249"/>
      <c r="H204" s="249"/>
      <c r="I204" s="249"/>
      <c r="J204" s="249"/>
      <c r="K204" s="249"/>
      <c r="L204" s="249"/>
      <c r="M204" s="249"/>
      <c r="N204" s="249"/>
      <c r="O204" s="249"/>
      <c r="P204" s="249"/>
    </row>
    <row r="205" spans="1:16" x14ac:dyDescent="0.3">
      <c r="A205" s="249"/>
      <c r="B205" s="249"/>
      <c r="C205" s="249"/>
      <c r="D205" s="249"/>
      <c r="E205" s="249"/>
      <c r="F205" s="249"/>
      <c r="G205" s="249"/>
      <c r="H205" s="249"/>
      <c r="I205" s="249"/>
      <c r="J205" s="249"/>
      <c r="K205" s="249"/>
      <c r="L205" s="249"/>
      <c r="M205" s="249"/>
      <c r="N205" s="249"/>
      <c r="O205" s="249"/>
      <c r="P205" s="249"/>
    </row>
    <row r="206" spans="1:16" x14ac:dyDescent="0.3">
      <c r="A206" s="249"/>
      <c r="B206" s="249"/>
      <c r="C206" s="249"/>
      <c r="D206" s="249"/>
      <c r="E206" s="249"/>
      <c r="F206" s="249"/>
      <c r="G206" s="249"/>
      <c r="H206" s="249"/>
      <c r="I206" s="249"/>
      <c r="J206" s="249"/>
      <c r="K206" s="249"/>
      <c r="L206" s="249"/>
      <c r="M206" s="249"/>
      <c r="N206" s="249"/>
      <c r="O206" s="249"/>
      <c r="P206" s="249"/>
    </row>
    <row r="207" spans="1:16" x14ac:dyDescent="0.3">
      <c r="A207" s="249"/>
      <c r="B207" s="249"/>
      <c r="C207" s="249"/>
      <c r="D207" s="249"/>
      <c r="E207" s="249"/>
      <c r="F207" s="249"/>
      <c r="G207" s="249"/>
      <c r="H207" s="249"/>
      <c r="I207" s="249"/>
      <c r="J207" s="249"/>
      <c r="K207" s="249"/>
      <c r="L207" s="249"/>
      <c r="M207" s="249"/>
      <c r="N207" s="249"/>
      <c r="O207" s="249"/>
      <c r="P207" s="249"/>
    </row>
    <row r="208" spans="1:16" x14ac:dyDescent="0.3">
      <c r="A208" s="249"/>
      <c r="B208" s="249"/>
      <c r="C208" s="249"/>
      <c r="D208" s="249"/>
      <c r="E208" s="249"/>
      <c r="F208" s="249"/>
      <c r="G208" s="249"/>
      <c r="H208" s="249"/>
      <c r="I208" s="249"/>
      <c r="J208" s="249"/>
      <c r="K208" s="249"/>
      <c r="L208" s="249"/>
      <c r="M208" s="249"/>
      <c r="N208" s="249"/>
      <c r="O208" s="249"/>
      <c r="P208" s="249"/>
    </row>
    <row r="209" spans="1:16" x14ac:dyDescent="0.3">
      <c r="A209" s="249"/>
      <c r="B209" s="249"/>
      <c r="C209" s="249"/>
      <c r="D209" s="249"/>
      <c r="E209" s="249"/>
      <c r="F209" s="249"/>
      <c r="G209" s="249"/>
      <c r="H209" s="249"/>
      <c r="I209" s="249"/>
      <c r="J209" s="249"/>
      <c r="K209" s="249"/>
      <c r="L209" s="249"/>
      <c r="M209" s="249"/>
      <c r="N209" s="249"/>
      <c r="O209" s="249"/>
      <c r="P209" s="249"/>
    </row>
    <row r="210" spans="1:16" x14ac:dyDescent="0.3">
      <c r="A210" s="249"/>
      <c r="B210" s="249"/>
      <c r="C210" s="249"/>
      <c r="D210" s="249"/>
      <c r="E210" s="249"/>
      <c r="F210" s="249"/>
      <c r="G210" s="249"/>
      <c r="H210" s="249"/>
      <c r="I210" s="249"/>
      <c r="J210" s="249"/>
      <c r="K210" s="249"/>
      <c r="L210" s="249"/>
      <c r="M210" s="249"/>
      <c r="N210" s="249"/>
      <c r="O210" s="249"/>
      <c r="P210" s="249"/>
    </row>
    <row r="211" spans="1:16" x14ac:dyDescent="0.3">
      <c r="A211" s="249"/>
      <c r="B211" s="249"/>
      <c r="C211" s="249"/>
      <c r="D211" s="249"/>
      <c r="E211" s="249"/>
      <c r="F211" s="249"/>
      <c r="G211" s="249"/>
      <c r="H211" s="249"/>
      <c r="I211" s="249"/>
      <c r="J211" s="249"/>
      <c r="K211" s="249"/>
      <c r="L211" s="249"/>
      <c r="M211" s="249"/>
      <c r="N211" s="249"/>
      <c r="O211" s="249"/>
      <c r="P211" s="249"/>
    </row>
    <row r="212" spans="1:16" x14ac:dyDescent="0.3">
      <c r="A212" s="249"/>
      <c r="B212" s="249"/>
      <c r="C212" s="249"/>
      <c r="D212" s="249"/>
      <c r="E212" s="249"/>
      <c r="F212" s="249"/>
      <c r="G212" s="249"/>
      <c r="H212" s="249"/>
      <c r="I212" s="249"/>
      <c r="J212" s="249"/>
      <c r="K212" s="249"/>
      <c r="L212" s="249"/>
      <c r="M212" s="249"/>
      <c r="N212" s="249"/>
      <c r="O212" s="249"/>
      <c r="P212" s="249"/>
    </row>
    <row r="213" spans="1:16" x14ac:dyDescent="0.3">
      <c r="A213" s="249"/>
      <c r="B213" s="249"/>
      <c r="C213" s="249"/>
      <c r="D213" s="249"/>
      <c r="E213" s="249"/>
      <c r="F213" s="249"/>
      <c r="G213" s="249"/>
      <c r="H213" s="249"/>
      <c r="I213" s="249"/>
      <c r="J213" s="249"/>
      <c r="K213" s="249"/>
      <c r="L213" s="249"/>
      <c r="M213" s="249"/>
      <c r="N213" s="249"/>
      <c r="O213" s="249"/>
      <c r="P213" s="249"/>
    </row>
    <row r="214" spans="1:16" x14ac:dyDescent="0.3">
      <c r="A214" s="249"/>
      <c r="B214" s="249"/>
      <c r="C214" s="249"/>
      <c r="D214" s="249"/>
      <c r="E214" s="249"/>
      <c r="F214" s="249"/>
      <c r="G214" s="249"/>
      <c r="H214" s="249"/>
      <c r="I214" s="249"/>
      <c r="J214" s="249"/>
      <c r="K214" s="249"/>
      <c r="L214" s="249"/>
      <c r="M214" s="249"/>
      <c r="N214" s="249"/>
      <c r="O214" s="249"/>
      <c r="P214" s="249"/>
    </row>
    <row r="215" spans="1:16" x14ac:dyDescent="0.3">
      <c r="A215" s="249"/>
      <c r="B215" s="249"/>
      <c r="C215" s="249"/>
      <c r="D215" s="249"/>
      <c r="E215" s="249"/>
      <c r="F215" s="249"/>
      <c r="G215" s="249"/>
      <c r="H215" s="249"/>
      <c r="I215" s="249"/>
      <c r="J215" s="249"/>
      <c r="K215" s="249"/>
      <c r="L215" s="249"/>
      <c r="M215" s="249"/>
      <c r="N215" s="249"/>
      <c r="O215" s="249"/>
      <c r="P215" s="249"/>
    </row>
    <row r="216" spans="1:16" x14ac:dyDescent="0.3">
      <c r="A216" s="249"/>
      <c r="B216" s="249"/>
      <c r="C216" s="249"/>
      <c r="D216" s="249"/>
      <c r="E216" s="249"/>
      <c r="F216" s="249"/>
      <c r="G216" s="249"/>
      <c r="H216" s="249"/>
      <c r="I216" s="249"/>
      <c r="J216" s="249"/>
      <c r="K216" s="249"/>
      <c r="L216" s="249"/>
      <c r="M216" s="249"/>
      <c r="N216" s="249"/>
      <c r="O216" s="249"/>
      <c r="P216" s="249"/>
    </row>
    <row r="217" spans="1:16" x14ac:dyDescent="0.3">
      <c r="A217" s="249"/>
      <c r="B217" s="249"/>
      <c r="C217" s="249"/>
      <c r="D217" s="249"/>
      <c r="E217" s="249"/>
      <c r="F217" s="249"/>
      <c r="G217" s="249"/>
      <c r="H217" s="249"/>
      <c r="I217" s="249"/>
      <c r="J217" s="249"/>
      <c r="K217" s="249"/>
      <c r="L217" s="249"/>
      <c r="M217" s="249"/>
      <c r="N217" s="249"/>
      <c r="O217" s="249"/>
      <c r="P217" s="249"/>
    </row>
    <row r="218" spans="1:16" x14ac:dyDescent="0.3">
      <c r="A218" s="249"/>
      <c r="B218" s="249"/>
      <c r="C218" s="249"/>
      <c r="D218" s="249"/>
      <c r="E218" s="249"/>
      <c r="F218" s="249"/>
      <c r="G218" s="249"/>
      <c r="H218" s="249"/>
      <c r="I218" s="249"/>
      <c r="J218" s="249"/>
      <c r="K218" s="249"/>
      <c r="L218" s="249"/>
      <c r="M218" s="249"/>
      <c r="N218" s="249"/>
      <c r="O218" s="249"/>
      <c r="P218" s="249"/>
    </row>
    <row r="219" spans="1:16" x14ac:dyDescent="0.3">
      <c r="A219" s="249"/>
      <c r="B219" s="249"/>
      <c r="C219" s="249"/>
      <c r="D219" s="249"/>
      <c r="E219" s="249"/>
      <c r="F219" s="249"/>
      <c r="G219" s="249"/>
      <c r="H219" s="249"/>
      <c r="I219" s="249"/>
      <c r="J219" s="249"/>
      <c r="K219" s="249"/>
      <c r="L219" s="249"/>
      <c r="M219" s="249"/>
      <c r="N219" s="249"/>
      <c r="O219" s="249"/>
      <c r="P219" s="249"/>
    </row>
    <row r="220" spans="1:16" x14ac:dyDescent="0.3">
      <c r="A220" s="249"/>
      <c r="B220" s="249"/>
      <c r="C220" s="249"/>
      <c r="D220" s="249"/>
      <c r="E220" s="249"/>
      <c r="F220" s="249"/>
      <c r="G220" s="249"/>
      <c r="H220" s="249"/>
      <c r="I220" s="249"/>
      <c r="J220" s="249"/>
      <c r="K220" s="249"/>
      <c r="L220" s="249"/>
      <c r="M220" s="249"/>
      <c r="N220" s="249"/>
      <c r="O220" s="249"/>
      <c r="P220" s="249"/>
    </row>
    <row r="221" spans="1:16" x14ac:dyDescent="0.3">
      <c r="A221" s="249"/>
      <c r="B221" s="249"/>
      <c r="C221" s="249"/>
      <c r="D221" s="249"/>
      <c r="E221" s="249"/>
      <c r="F221" s="249"/>
      <c r="G221" s="249"/>
      <c r="H221" s="249"/>
      <c r="I221" s="249"/>
      <c r="J221" s="249"/>
      <c r="K221" s="249"/>
      <c r="L221" s="249"/>
      <c r="M221" s="249"/>
      <c r="N221" s="249"/>
      <c r="O221" s="249"/>
      <c r="P221" s="249"/>
    </row>
    <row r="222" spans="1:16" x14ac:dyDescent="0.3">
      <c r="A222" s="249"/>
      <c r="B222" s="249"/>
      <c r="C222" s="249"/>
      <c r="D222" s="249"/>
      <c r="E222" s="249"/>
      <c r="F222" s="249"/>
      <c r="G222" s="249"/>
      <c r="H222" s="249"/>
      <c r="I222" s="249"/>
      <c r="J222" s="249"/>
      <c r="K222" s="249"/>
      <c r="L222" s="249"/>
      <c r="M222" s="249"/>
      <c r="N222" s="249"/>
      <c r="O222" s="249"/>
      <c r="P222" s="249"/>
    </row>
    <row r="223" spans="1:16" x14ac:dyDescent="0.3">
      <c r="A223" s="249"/>
      <c r="B223" s="249"/>
      <c r="C223" s="249"/>
      <c r="D223" s="249"/>
      <c r="E223" s="249"/>
      <c r="F223" s="249"/>
      <c r="G223" s="249"/>
      <c r="H223" s="249"/>
      <c r="I223" s="249"/>
      <c r="J223" s="249"/>
      <c r="K223" s="249"/>
      <c r="L223" s="249"/>
      <c r="M223" s="249"/>
      <c r="N223" s="249"/>
      <c r="O223" s="249"/>
      <c r="P223" s="249"/>
    </row>
    <row r="224" spans="1:16" x14ac:dyDescent="0.3">
      <c r="A224" s="249"/>
      <c r="B224" s="249"/>
      <c r="C224" s="249"/>
      <c r="D224" s="249"/>
      <c r="E224" s="249"/>
      <c r="F224" s="249"/>
      <c r="G224" s="249"/>
      <c r="H224" s="249"/>
      <c r="I224" s="249"/>
      <c r="J224" s="249"/>
      <c r="K224" s="249"/>
      <c r="L224" s="249"/>
      <c r="M224" s="249"/>
      <c r="N224" s="249"/>
      <c r="O224" s="249"/>
      <c r="P224" s="249"/>
    </row>
    <row r="225" spans="1:16" x14ac:dyDescent="0.3">
      <c r="A225" s="249"/>
      <c r="B225" s="249"/>
      <c r="C225" s="249"/>
      <c r="D225" s="249"/>
      <c r="E225" s="249"/>
      <c r="F225" s="249"/>
      <c r="G225" s="249"/>
      <c r="H225" s="249"/>
      <c r="I225" s="249"/>
      <c r="J225" s="249"/>
      <c r="K225" s="249"/>
      <c r="L225" s="249"/>
      <c r="M225" s="249"/>
      <c r="N225" s="249"/>
      <c r="O225" s="249"/>
      <c r="P225" s="249"/>
    </row>
    <row r="226" spans="1:16" x14ac:dyDescent="0.3">
      <c r="A226" s="249"/>
      <c r="B226" s="249"/>
      <c r="C226" s="249"/>
      <c r="D226" s="249"/>
      <c r="E226" s="249"/>
      <c r="F226" s="249"/>
      <c r="G226" s="249"/>
      <c r="H226" s="249"/>
      <c r="I226" s="249"/>
      <c r="J226" s="249"/>
      <c r="K226" s="249"/>
      <c r="L226" s="249"/>
      <c r="M226" s="249"/>
      <c r="N226" s="249"/>
      <c r="O226" s="249"/>
      <c r="P226" s="249"/>
    </row>
    <row r="227" spans="1:16" x14ac:dyDescent="0.3">
      <c r="A227" s="249"/>
      <c r="B227" s="249"/>
      <c r="C227" s="249"/>
      <c r="D227" s="249"/>
      <c r="E227" s="249"/>
      <c r="F227" s="249"/>
      <c r="G227" s="249"/>
      <c r="H227" s="249"/>
      <c r="I227" s="249"/>
      <c r="J227" s="249"/>
      <c r="K227" s="249"/>
      <c r="L227" s="249"/>
      <c r="M227" s="249"/>
      <c r="N227" s="249"/>
      <c r="O227" s="249"/>
      <c r="P227" s="249"/>
    </row>
    <row r="228" spans="1:16" x14ac:dyDescent="0.3">
      <c r="A228" s="249"/>
      <c r="B228" s="249"/>
      <c r="C228" s="249"/>
      <c r="D228" s="249"/>
      <c r="E228" s="249"/>
      <c r="F228" s="249"/>
      <c r="G228" s="249"/>
      <c r="H228" s="249"/>
      <c r="I228" s="249"/>
      <c r="J228" s="249"/>
      <c r="K228" s="249"/>
      <c r="L228" s="249"/>
      <c r="M228" s="249"/>
      <c r="N228" s="249"/>
      <c r="O228" s="249"/>
      <c r="P228" s="249"/>
    </row>
    <row r="229" spans="1:16" x14ac:dyDescent="0.3">
      <c r="A229" s="249"/>
      <c r="B229" s="249"/>
      <c r="C229" s="249"/>
      <c r="D229" s="249"/>
      <c r="E229" s="249"/>
      <c r="F229" s="249"/>
      <c r="G229" s="249"/>
      <c r="H229" s="249"/>
      <c r="I229" s="249"/>
      <c r="J229" s="249"/>
      <c r="K229" s="249"/>
      <c r="L229" s="249"/>
      <c r="M229" s="249"/>
      <c r="N229" s="249"/>
      <c r="O229" s="249"/>
      <c r="P229" s="249"/>
    </row>
    <row r="230" spans="1:16" x14ac:dyDescent="0.3">
      <c r="A230" s="249"/>
      <c r="B230" s="249"/>
      <c r="C230" s="249"/>
      <c r="D230" s="249"/>
      <c r="E230" s="249"/>
      <c r="F230" s="249"/>
      <c r="G230" s="249"/>
      <c r="H230" s="249"/>
      <c r="I230" s="249"/>
      <c r="J230" s="249"/>
      <c r="K230" s="249"/>
      <c r="L230" s="249"/>
      <c r="M230" s="249"/>
      <c r="N230" s="249"/>
      <c r="O230" s="249"/>
      <c r="P230" s="249"/>
    </row>
    <row r="231" spans="1:16" x14ac:dyDescent="0.3">
      <c r="A231" s="249"/>
      <c r="B231" s="249"/>
      <c r="C231" s="249"/>
      <c r="D231" s="249"/>
      <c r="E231" s="249"/>
      <c r="F231" s="249"/>
      <c r="G231" s="249"/>
      <c r="H231" s="249"/>
      <c r="I231" s="249"/>
      <c r="J231" s="249"/>
      <c r="K231" s="249"/>
      <c r="L231" s="249"/>
      <c r="M231" s="249"/>
      <c r="N231" s="249"/>
      <c r="O231" s="249"/>
      <c r="P231" s="249"/>
    </row>
    <row r="232" spans="1:16" x14ac:dyDescent="0.3">
      <c r="A232" s="249"/>
      <c r="B232" s="249"/>
      <c r="C232" s="249"/>
      <c r="D232" s="249"/>
      <c r="E232" s="249"/>
      <c r="F232" s="249"/>
      <c r="G232" s="249"/>
      <c r="H232" s="249"/>
      <c r="I232" s="249"/>
      <c r="J232" s="249"/>
      <c r="K232" s="249"/>
      <c r="L232" s="249"/>
      <c r="M232" s="249"/>
      <c r="N232" s="249"/>
      <c r="O232" s="249"/>
      <c r="P232" s="249"/>
    </row>
    <row r="233" spans="1:16" x14ac:dyDescent="0.3">
      <c r="A233" s="249"/>
      <c r="B233" s="249"/>
      <c r="C233" s="249"/>
      <c r="D233" s="249"/>
      <c r="E233" s="249"/>
      <c r="F233" s="249"/>
      <c r="G233" s="249"/>
      <c r="H233" s="249"/>
      <c r="I233" s="249"/>
      <c r="J233" s="249"/>
      <c r="K233" s="249"/>
      <c r="L233" s="249"/>
      <c r="M233" s="249"/>
      <c r="N233" s="249"/>
      <c r="O233" s="249"/>
      <c r="P233" s="249"/>
    </row>
    <row r="234" spans="1:16" x14ac:dyDescent="0.3">
      <c r="A234" s="249"/>
      <c r="B234" s="249"/>
      <c r="C234" s="249"/>
      <c r="D234" s="249"/>
      <c r="E234" s="249"/>
      <c r="F234" s="249"/>
      <c r="G234" s="249"/>
      <c r="H234" s="249"/>
      <c r="I234" s="249"/>
      <c r="J234" s="249"/>
      <c r="K234" s="249"/>
      <c r="L234" s="249"/>
      <c r="M234" s="249"/>
      <c r="N234" s="249"/>
      <c r="O234" s="249"/>
      <c r="P234" s="249"/>
    </row>
    <row r="235" spans="1:16" x14ac:dyDescent="0.3">
      <c r="A235" s="249"/>
      <c r="B235" s="249"/>
      <c r="C235" s="249"/>
      <c r="D235" s="249"/>
      <c r="E235" s="249"/>
      <c r="F235" s="249"/>
      <c r="G235" s="249"/>
      <c r="H235" s="249"/>
      <c r="I235" s="249"/>
      <c r="J235" s="249"/>
      <c r="K235" s="249"/>
      <c r="L235" s="249"/>
      <c r="M235" s="249"/>
      <c r="N235" s="249"/>
      <c r="O235" s="249"/>
      <c r="P235" s="249"/>
    </row>
    <row r="236" spans="1:16" x14ac:dyDescent="0.3">
      <c r="A236" s="249"/>
      <c r="B236" s="249"/>
      <c r="C236" s="249"/>
      <c r="D236" s="249"/>
      <c r="E236" s="249"/>
      <c r="F236" s="249"/>
      <c r="G236" s="249"/>
      <c r="H236" s="249"/>
      <c r="I236" s="249"/>
      <c r="J236" s="249"/>
      <c r="K236" s="249"/>
      <c r="L236" s="249"/>
      <c r="M236" s="249"/>
      <c r="N236" s="249"/>
      <c r="O236" s="249"/>
      <c r="P236" s="249"/>
    </row>
    <row r="237" spans="1:16" x14ac:dyDescent="0.3">
      <c r="A237" s="249"/>
      <c r="B237" s="249"/>
      <c r="C237" s="249"/>
      <c r="D237" s="249"/>
      <c r="E237" s="249"/>
      <c r="F237" s="249"/>
      <c r="G237" s="249"/>
      <c r="H237" s="249"/>
      <c r="I237" s="249"/>
      <c r="J237" s="249"/>
      <c r="K237" s="249"/>
      <c r="L237" s="249"/>
      <c r="M237" s="249"/>
      <c r="N237" s="249"/>
      <c r="O237" s="249"/>
      <c r="P237" s="249"/>
    </row>
    <row r="238" spans="1:16" x14ac:dyDescent="0.3">
      <c r="A238" s="249"/>
      <c r="B238" s="249"/>
      <c r="C238" s="249"/>
      <c r="D238" s="249"/>
      <c r="E238" s="249"/>
      <c r="F238" s="249"/>
      <c r="G238" s="249"/>
      <c r="H238" s="249"/>
      <c r="I238" s="249"/>
      <c r="J238" s="249"/>
      <c r="K238" s="249"/>
      <c r="L238" s="249"/>
      <c r="M238" s="249"/>
      <c r="N238" s="249"/>
      <c r="O238" s="249"/>
      <c r="P238" s="249"/>
    </row>
    <row r="239" spans="1:16" x14ac:dyDescent="0.3">
      <c r="A239" s="249"/>
      <c r="B239" s="249"/>
      <c r="C239" s="249"/>
      <c r="D239" s="249"/>
      <c r="E239" s="249"/>
      <c r="F239" s="249"/>
      <c r="G239" s="249"/>
      <c r="H239" s="249"/>
      <c r="I239" s="249"/>
      <c r="J239" s="249"/>
      <c r="K239" s="249"/>
      <c r="L239" s="249"/>
      <c r="M239" s="249"/>
      <c r="N239" s="249"/>
      <c r="O239" s="249"/>
      <c r="P239" s="249"/>
    </row>
    <row r="240" spans="1:16" x14ac:dyDescent="0.3">
      <c r="A240" s="249"/>
      <c r="B240" s="249"/>
      <c r="C240" s="249"/>
      <c r="D240" s="249"/>
      <c r="E240" s="249"/>
      <c r="F240" s="249"/>
      <c r="G240" s="249"/>
      <c r="H240" s="249"/>
      <c r="I240" s="249"/>
      <c r="J240" s="249"/>
      <c r="K240" s="249"/>
      <c r="L240" s="249"/>
      <c r="M240" s="249"/>
      <c r="N240" s="249"/>
      <c r="O240" s="249"/>
      <c r="P240" s="249"/>
    </row>
    <row r="241" spans="1:16" x14ac:dyDescent="0.3">
      <c r="A241" s="249"/>
      <c r="B241" s="249"/>
      <c r="C241" s="249"/>
      <c r="D241" s="249"/>
      <c r="E241" s="249"/>
      <c r="F241" s="249"/>
      <c r="G241" s="249"/>
      <c r="H241" s="249"/>
      <c r="I241" s="249"/>
      <c r="J241" s="249"/>
      <c r="K241" s="249"/>
      <c r="L241" s="249"/>
      <c r="M241" s="249"/>
      <c r="N241" s="249"/>
      <c r="O241" s="249"/>
      <c r="P241" s="249"/>
    </row>
  </sheetData>
  <mergeCells count="13">
    <mergeCell ref="J1:K4"/>
    <mergeCell ref="G1:I4"/>
    <mergeCell ref="A157:P241"/>
    <mergeCell ref="A1:B4"/>
    <mergeCell ref="Q5:U27"/>
    <mergeCell ref="C1:D2"/>
    <mergeCell ref="C3:C4"/>
    <mergeCell ref="D3:D4"/>
    <mergeCell ref="E1:F4"/>
    <mergeCell ref="B5:P80"/>
    <mergeCell ref="B81:P156"/>
    <mergeCell ref="O1:P4"/>
    <mergeCell ref="L1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更新日志</vt:lpstr>
      <vt:lpstr>引脚查询</vt:lpstr>
      <vt:lpstr>ADC计算器</vt:lpstr>
      <vt:lpstr>数码显示计算器+进制转换</vt:lpstr>
      <vt:lpstr>C语言</vt:lpstr>
      <vt:lpstr>STC32G中断序号表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RISVOL WIL</cp:lastModifiedBy>
  <dcterms:created xsi:type="dcterms:W3CDTF">2015-06-05T18:19:34Z</dcterms:created>
  <dcterms:modified xsi:type="dcterms:W3CDTF">2024-01-13T06:21:42Z</dcterms:modified>
</cp:coreProperties>
</file>