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AAA学习\学习\0_STC芯片\STC32G实验箱资料\"/>
    </mc:Choice>
  </mc:AlternateContent>
  <xr:revisionPtr revIDLastSave="0" documentId="13_ncr:1_{C4D5F8C5-BA32-4123-ADDF-F9946F3518D2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引脚查询" sheetId="1" r:id="rId1"/>
    <sheet name="ADC计算器" sheetId="4" r:id="rId2"/>
    <sheet name="数码显示计算器" sheetId="2" r:id="rId3"/>
    <sheet name="更新日志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4" l="1"/>
  <c r="F6" i="4" s="1"/>
  <c r="E6" i="4" s="1"/>
  <c r="D6" i="4" s="1"/>
  <c r="G7" i="4"/>
  <c r="F7" i="4" s="1"/>
  <c r="E7" i="4" s="1"/>
  <c r="D7" i="4" s="1"/>
  <c r="G8" i="4"/>
  <c r="F8" i="4" s="1"/>
  <c r="E8" i="4" s="1"/>
  <c r="D8" i="4" s="1"/>
  <c r="G9" i="4"/>
  <c r="F9" i="4" s="1"/>
  <c r="E9" i="4" s="1"/>
  <c r="D9" i="4" s="1"/>
  <c r="G10" i="4"/>
  <c r="F10" i="4" s="1"/>
  <c r="E10" i="4" s="1"/>
  <c r="D10" i="4" s="1"/>
  <c r="G11" i="4"/>
  <c r="F11" i="4" s="1"/>
  <c r="E11" i="4" s="1"/>
  <c r="D11" i="4" s="1"/>
  <c r="G12" i="4"/>
  <c r="F12" i="4" s="1"/>
  <c r="E12" i="4" s="1"/>
  <c r="D12" i="4" s="1"/>
  <c r="G13" i="4"/>
  <c r="F13" i="4" s="1"/>
  <c r="E13" i="4" s="1"/>
  <c r="D13" i="4" s="1"/>
  <c r="G14" i="4"/>
  <c r="F14" i="4" s="1"/>
  <c r="E14" i="4" s="1"/>
  <c r="D14" i="4" s="1"/>
  <c r="G15" i="4"/>
  <c r="F15" i="4" s="1"/>
  <c r="E15" i="4" s="1"/>
  <c r="D15" i="4" s="1"/>
  <c r="G16" i="4"/>
  <c r="F16" i="4" s="1"/>
  <c r="E16" i="4" s="1"/>
  <c r="D16" i="4" s="1"/>
  <c r="G17" i="4"/>
  <c r="F17" i="4" s="1"/>
  <c r="E17" i="4" s="1"/>
  <c r="D17" i="4" s="1"/>
  <c r="G18" i="4"/>
  <c r="F18" i="4" s="1"/>
  <c r="E18" i="4" s="1"/>
  <c r="D18" i="4" s="1"/>
  <c r="G19" i="4"/>
  <c r="F19" i="4" s="1"/>
  <c r="E19" i="4" s="1"/>
  <c r="D19" i="4" s="1"/>
  <c r="G20" i="4"/>
  <c r="F20" i="4" s="1"/>
  <c r="E20" i="4" s="1"/>
  <c r="D20" i="4" s="1"/>
  <c r="G5" i="4"/>
  <c r="F5" i="4" s="1"/>
  <c r="J4" i="4"/>
  <c r="J5" i="4" s="1"/>
  <c r="J6" i="4" s="1"/>
  <c r="J7" i="4" s="1"/>
  <c r="J8" i="4" s="1"/>
  <c r="J9" i="4" s="1"/>
  <c r="J10" i="4" s="1"/>
  <c r="J11" i="4" s="1"/>
  <c r="J12" i="4" s="1"/>
  <c r="Q10" i="2"/>
  <c r="P10" i="2"/>
  <c r="M10" i="2"/>
  <c r="M9" i="2"/>
  <c r="P9" i="2" s="1"/>
  <c r="Q9" i="2" s="1"/>
  <c r="T19" i="1"/>
  <c r="O9" i="2"/>
  <c r="N9" i="2"/>
  <c r="O10" i="2"/>
  <c r="F9" i="2"/>
  <c r="O11" i="2"/>
  <c r="N11" i="2" s="1"/>
  <c r="N10" i="2"/>
  <c r="B9" i="2"/>
  <c r="C9" i="2"/>
  <c r="D9" i="2"/>
  <c r="E9" i="2"/>
  <c r="G9" i="2"/>
  <c r="H9" i="2"/>
  <c r="I9" i="2"/>
  <c r="E5" i="4" l="1"/>
  <c r="D5" i="4" s="1"/>
  <c r="J13" i="4"/>
  <c r="J14" i="4" s="1"/>
  <c r="J15" i="4" s="1"/>
  <c r="K4" i="4"/>
  <c r="L4" i="4" s="1"/>
  <c r="M4" i="4" s="1"/>
  <c r="K5" i="4" s="1"/>
  <c r="M11" i="2"/>
  <c r="P11" i="2" s="1"/>
  <c r="Q11" i="2" s="1"/>
  <c r="B11" i="2"/>
  <c r="B10" i="2" s="1"/>
  <c r="L5" i="4" l="1"/>
  <c r="M5" i="4" s="1"/>
  <c r="K6" i="4" s="1"/>
  <c r="L6" i="4" s="1"/>
  <c r="M6" i="4" s="1"/>
  <c r="K7" i="4" s="1"/>
  <c r="L7" i="4" s="1"/>
  <c r="M7" i="4" s="1"/>
  <c r="K8" i="4" s="1"/>
  <c r="L8" i="4" s="1"/>
  <c r="M8" i="4" s="1"/>
  <c r="G4" i="4" s="1"/>
  <c r="K9" i="4" l="1"/>
  <c r="L9" i="4" s="1"/>
  <c r="M9" i="4" s="1"/>
  <c r="K10" i="4" l="1"/>
  <c r="L10" i="4" s="1"/>
  <c r="M10" i="4" s="1"/>
  <c r="K11" i="4" l="1"/>
  <c r="L11" i="4" s="1"/>
  <c r="M11" i="4" s="1"/>
  <c r="K12" i="4" l="1"/>
  <c r="L12" i="4" s="1"/>
  <c r="M12" i="4" s="1"/>
  <c r="K13" i="4" l="1"/>
  <c r="L13" i="4" s="1"/>
  <c r="M13" i="4" s="1"/>
  <c r="F4" i="4" s="1"/>
  <c r="K14" i="4" l="1"/>
  <c r="L14" i="4" s="1"/>
  <c r="M14" i="4" s="1"/>
  <c r="K15" i="4" l="1"/>
  <c r="L15" i="4" s="1"/>
  <c r="M15" i="4" s="1"/>
  <c r="D4" i="4" l="1"/>
  <c r="E4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</futureMetadata>
  <valueMetadata count="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</valueMetadata>
</metadata>
</file>

<file path=xl/sharedStrings.xml><?xml version="1.0" encoding="utf-8"?>
<sst xmlns="http://schemas.openxmlformats.org/spreadsheetml/2006/main" count="424" uniqueCount="303">
  <si>
    <t>P00</t>
    <phoneticPr fontId="1" type="noConversion"/>
  </si>
  <si>
    <t>P01</t>
    <phoneticPr fontId="1" type="noConversion"/>
  </si>
  <si>
    <t>矩阵式键盘</t>
    <phoneticPr fontId="1" type="noConversion"/>
  </si>
  <si>
    <t>P02</t>
    <phoneticPr fontId="1" type="noConversion"/>
  </si>
  <si>
    <t>P03</t>
    <phoneticPr fontId="1" type="noConversion"/>
  </si>
  <si>
    <t>P06</t>
    <phoneticPr fontId="1" type="noConversion"/>
  </si>
  <si>
    <t>P07</t>
    <phoneticPr fontId="1" type="noConversion"/>
  </si>
  <si>
    <t>名称</t>
    <phoneticPr fontId="1" type="noConversion"/>
  </si>
  <si>
    <t>注释</t>
    <phoneticPr fontId="1" type="noConversion"/>
  </si>
  <si>
    <t>8路LED灯</t>
    <phoneticPr fontId="1" type="noConversion"/>
  </si>
  <si>
    <t>对应IO口</t>
    <phoneticPr fontId="1" type="noConversion"/>
  </si>
  <si>
    <t>LED_POW</t>
    <phoneticPr fontId="1" type="noConversion"/>
  </si>
  <si>
    <t>P40</t>
    <phoneticPr fontId="1" type="noConversion"/>
  </si>
  <si>
    <t>P60</t>
    <phoneticPr fontId="1" type="noConversion"/>
  </si>
  <si>
    <t>P61</t>
    <phoneticPr fontId="1" type="noConversion"/>
  </si>
  <si>
    <t>P62</t>
  </si>
  <si>
    <t>P63</t>
  </si>
  <si>
    <t>P64</t>
  </si>
  <si>
    <t>P65</t>
  </si>
  <si>
    <t>P66</t>
  </si>
  <si>
    <t>P67</t>
  </si>
  <si>
    <t>LED0</t>
  </si>
  <si>
    <t>LED0</t>
    <phoneticPr fontId="1" type="noConversion"/>
  </si>
  <si>
    <t>LED1</t>
  </si>
  <si>
    <t>LED1</t>
    <phoneticPr fontId="1" type="noConversion"/>
  </si>
  <si>
    <t>LED2</t>
  </si>
  <si>
    <t>LED3</t>
  </si>
  <si>
    <t>LED4</t>
  </si>
  <si>
    <t>LED5</t>
  </si>
  <si>
    <t>LED6</t>
  </si>
  <si>
    <t>LED7</t>
  </si>
  <si>
    <t>LED11</t>
    <phoneticPr fontId="1" type="noConversion"/>
  </si>
  <si>
    <t>LED12</t>
  </si>
  <si>
    <t>LED13</t>
  </si>
  <si>
    <t>LED14</t>
  </si>
  <si>
    <t>LED15</t>
  </si>
  <si>
    <t>LED16</t>
  </si>
  <si>
    <t>LED17</t>
  </si>
  <si>
    <t>Q11
SS8550</t>
    <phoneticPr fontId="1" type="noConversion"/>
  </si>
  <si>
    <t>实验箱正面</t>
    <phoneticPr fontId="1" type="noConversion"/>
  </si>
  <si>
    <t>实验箱背面</t>
    <phoneticPr fontId="1" type="noConversion"/>
  </si>
  <si>
    <t>8位数码管</t>
    <phoneticPr fontId="1" type="noConversion"/>
  </si>
  <si>
    <t>COM1</t>
    <phoneticPr fontId="1" type="noConversion"/>
  </si>
  <si>
    <t>COM2</t>
  </si>
  <si>
    <t>COM0</t>
    <phoneticPr fontId="1" type="noConversion"/>
  </si>
  <si>
    <t>COM3</t>
  </si>
  <si>
    <t>COM4</t>
  </si>
  <si>
    <t>COM5</t>
  </si>
  <si>
    <t>COM6</t>
  </si>
  <si>
    <t>COM7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</si>
  <si>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</si>
  <si>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</si>
  <si>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</si>
  <si>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</si>
  <si>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</si>
  <si>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</si>
  <si>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</si>
  <si>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dp</t>
    <phoneticPr fontId="1" type="noConversion"/>
  </si>
  <si>
    <t>P70</t>
    <phoneticPr fontId="1" type="noConversion"/>
  </si>
  <si>
    <t>P71</t>
    <phoneticPr fontId="1" type="noConversion"/>
  </si>
  <si>
    <t>P72</t>
  </si>
  <si>
    <t>P73</t>
  </si>
  <si>
    <t>P74</t>
  </si>
  <si>
    <t>P75</t>
  </si>
  <si>
    <t>P76</t>
  </si>
  <si>
    <t>P77</t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</si>
  <si>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</si>
  <si>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</si>
  <si>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</si>
  <si>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</si>
  <si>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</si>
  <si>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</si>
  <si>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N</t>
    <phoneticPr fontId="1" type="noConversion"/>
  </si>
  <si>
    <t>O</t>
    <phoneticPr fontId="1" type="noConversion"/>
  </si>
  <si>
    <t>P</t>
    <phoneticPr fontId="1" type="noConversion"/>
  </si>
  <si>
    <t>Q</t>
    <phoneticPr fontId="1" type="noConversion"/>
  </si>
  <si>
    <t>R</t>
    <phoneticPr fontId="1" type="noConversion"/>
  </si>
  <si>
    <t>S</t>
    <phoneticPr fontId="1" type="noConversion"/>
  </si>
  <si>
    <t>T</t>
    <phoneticPr fontId="1" type="noConversion"/>
  </si>
  <si>
    <t>U</t>
    <phoneticPr fontId="1" type="noConversion"/>
  </si>
  <si>
    <t>V</t>
    <phoneticPr fontId="1" type="noConversion"/>
  </si>
  <si>
    <t>W</t>
    <phoneticPr fontId="1" type="noConversion"/>
  </si>
  <si>
    <t>X</t>
    <phoneticPr fontId="1" type="noConversion"/>
  </si>
  <si>
    <t>Y</t>
    <phoneticPr fontId="1" type="noConversion"/>
  </si>
  <si>
    <t>Z</t>
    <phoneticPr fontId="1" type="noConversion"/>
  </si>
  <si>
    <t>2.</t>
    <phoneticPr fontId="1" type="noConversion"/>
  </si>
  <si>
    <t>1.</t>
    <phoneticPr fontId="1" type="noConversion"/>
  </si>
  <si>
    <t>0.</t>
    <phoneticPr fontId="1" type="noConversion"/>
  </si>
  <si>
    <t>3.</t>
  </si>
  <si>
    <t>4.</t>
  </si>
  <si>
    <t>5.</t>
  </si>
  <si>
    <t>6.</t>
  </si>
  <si>
    <t>7.</t>
  </si>
  <si>
    <t>8.</t>
  </si>
  <si>
    <t>9.</t>
  </si>
  <si>
    <t>0x</t>
  </si>
  <si>
    <t>0x</t>
    <phoneticPr fontId="1" type="noConversion"/>
  </si>
  <si>
    <t>十六进制</t>
    <phoneticPr fontId="1" type="noConversion"/>
  </si>
  <si>
    <t>十进制</t>
    <phoneticPr fontId="1" type="noConversion"/>
  </si>
  <si>
    <t>0xf9</t>
    <phoneticPr fontId="1" type="noConversion"/>
  </si>
  <si>
    <t>0xa4</t>
    <phoneticPr fontId="1" type="noConversion"/>
  </si>
  <si>
    <t>0xb0</t>
    <phoneticPr fontId="1" type="noConversion"/>
  </si>
  <si>
    <t>0x99</t>
    <phoneticPr fontId="1" type="noConversion"/>
  </si>
  <si>
    <t>0x92</t>
    <phoneticPr fontId="1" type="noConversion"/>
  </si>
  <si>
    <t>0x82</t>
    <phoneticPr fontId="1" type="noConversion"/>
  </si>
  <si>
    <t>0xf8</t>
    <phoneticPr fontId="1" type="noConversion"/>
  </si>
  <si>
    <t>0x80</t>
    <phoneticPr fontId="1" type="noConversion"/>
  </si>
  <si>
    <t>0x90</t>
    <phoneticPr fontId="1" type="noConversion"/>
  </si>
  <si>
    <t>0x40</t>
    <phoneticPr fontId="1" type="noConversion"/>
  </si>
  <si>
    <t>0x79</t>
    <phoneticPr fontId="1" type="noConversion"/>
  </si>
  <si>
    <t>0x24</t>
    <phoneticPr fontId="1" type="noConversion"/>
  </si>
  <si>
    <t>0x30</t>
    <phoneticPr fontId="1" type="noConversion"/>
  </si>
  <si>
    <t>0x19</t>
    <phoneticPr fontId="1" type="noConversion"/>
  </si>
  <si>
    <t>0x12</t>
    <phoneticPr fontId="1" type="noConversion"/>
  </si>
  <si>
    <t>0x02</t>
    <phoneticPr fontId="1" type="noConversion"/>
  </si>
  <si>
    <t>0x78</t>
    <phoneticPr fontId="1" type="noConversion"/>
  </si>
  <si>
    <t>0x00</t>
    <phoneticPr fontId="1" type="noConversion"/>
  </si>
  <si>
    <t>0x10</t>
    <phoneticPr fontId="1" type="noConversion"/>
  </si>
  <si>
    <t>0x88</t>
    <phoneticPr fontId="1" type="noConversion"/>
  </si>
  <si>
    <t>0x83</t>
    <phoneticPr fontId="1" type="noConversion"/>
  </si>
  <si>
    <t>0xC6</t>
    <phoneticPr fontId="1" type="noConversion"/>
  </si>
  <si>
    <t>输入十六进制数</t>
    <phoneticPr fontId="1" type="noConversion"/>
  </si>
  <si>
    <t>二进制</t>
    <phoneticPr fontId="1" type="noConversion"/>
  </si>
  <si>
    <t>输入十进制数</t>
    <phoneticPr fontId="1" type="noConversion"/>
  </si>
  <si>
    <t>输入二进制数</t>
    <phoneticPr fontId="1" type="noConversion"/>
  </si>
  <si>
    <t>结果</t>
    <phoneticPr fontId="1" type="noConversion"/>
  </si>
  <si>
    <t>8位计算器</t>
    <phoneticPr fontId="1" type="noConversion"/>
  </si>
  <si>
    <t>0xc0</t>
    <phoneticPr fontId="1" type="noConversion"/>
  </si>
  <si>
    <t>0x86</t>
    <phoneticPr fontId="1" type="noConversion"/>
  </si>
  <si>
    <t>0x8e</t>
    <phoneticPr fontId="1" type="noConversion"/>
  </si>
  <si>
    <t>0x89</t>
    <phoneticPr fontId="1" type="noConversion"/>
  </si>
  <si>
    <t>0xcf</t>
    <phoneticPr fontId="1" type="noConversion"/>
  </si>
  <si>
    <t>0xf1</t>
    <phoneticPr fontId="1" type="noConversion"/>
  </si>
  <si>
    <t>POW</t>
    <phoneticPr fontId="1" type="noConversion"/>
  </si>
  <si>
    <t>LED7</t>
    <phoneticPr fontId="1" type="noConversion"/>
  </si>
  <si>
    <t>LED6</t>
    <phoneticPr fontId="1" type="noConversion"/>
  </si>
  <si>
    <t>8路LED模拟器</t>
    <phoneticPr fontId="1" type="noConversion"/>
  </si>
  <si>
    <t>数码管显示计算器</t>
    <phoneticPr fontId="1" type="noConversion"/>
  </si>
  <si>
    <t>直接修改左侧数码管单元格（1：灰色 或 0：红色）的数值即可！！！</t>
    <phoneticPr fontId="1" type="noConversion"/>
  </si>
  <si>
    <t>8位计算器直接在灰色区域按要求输入数值，右侧会显示结果</t>
    <phoneticPr fontId="1" type="noConversion"/>
  </si>
  <si>
    <t>切记不要修改蓝色部分的单元格！！！！</t>
    <phoneticPr fontId="1" type="noConversion"/>
  </si>
  <si>
    <t>第一步：现将P0.0-P0.3输出低电平，P0.6-P0.7输出高电平，如果有按键按下，按下的那一行的IO就会变成低电平，就可以判断出哪一行按下了。</t>
    <phoneticPr fontId="1" type="noConversion"/>
  </si>
  <si>
    <t>第二步：现将P0.0-P0.3输出高电平，P0.6-P0.7输出低电平，如果有按键按下，按下的那一列的IO就会变成低电平，就可以判断出哪一列按下了。</t>
    <phoneticPr fontId="1" type="noConversion"/>
  </si>
  <si>
    <t>第三步：行列组合一下就可以判断出是哪个按键按下了。</t>
    <phoneticPr fontId="1" type="noConversion"/>
  </si>
  <si>
    <t>第一步</t>
    <phoneticPr fontId="1" type="noConversion"/>
  </si>
  <si>
    <t>第二步</t>
    <phoneticPr fontId="1" type="noConversion"/>
  </si>
  <si>
    <t>第三步</t>
    <phoneticPr fontId="1" type="noConversion"/>
  </si>
  <si>
    <t>初始值</t>
    <phoneticPr fontId="1" type="noConversion"/>
  </si>
  <si>
    <t>按下</t>
    <phoneticPr fontId="1" type="noConversion"/>
  </si>
  <si>
    <t>假设第二行 P07 有按键按下</t>
    <phoneticPr fontId="1" type="noConversion"/>
  </si>
  <si>
    <r>
      <t>11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</si>
  <si>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</si>
  <si>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t>异或</t>
    <phoneticPr fontId="1" type="noConversion"/>
  </si>
  <si>
    <t>1000 0000</t>
    <phoneticPr fontId="1" type="noConversion"/>
  </si>
  <si>
    <r>
      <rPr>
        <b/>
        <sz val="22"/>
        <rFont val="HarmonyOS Sans SC Medium"/>
        <family val="3"/>
        <charset val="134"/>
      </rP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1111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</si>
  <si>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1110</t>
    </r>
    <phoneticPr fontId="1" type="noConversion"/>
  </si>
  <si>
    <t>0000 0001</t>
    <phoneticPr fontId="1" type="noConversion"/>
  </si>
  <si>
    <r>
      <rPr>
        <b/>
        <sz val="22"/>
        <rFont val="HarmonyOS Sans SC Medium"/>
        <family val="3"/>
        <charset val="134"/>
      </rPr>
      <t>10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</si>
  <si>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0001</t>
    </r>
    <phoneticPr fontId="1" type="noConversion"/>
  </si>
  <si>
    <t>或</t>
    <phoneticPr fontId="1" type="noConversion"/>
  </si>
  <si>
    <t>1000 0001</t>
    <phoneticPr fontId="1" type="noConversion"/>
  </si>
  <si>
    <t>假设第1列 P00 有按键按下</t>
    <phoneticPr fontId="1" type="noConversion"/>
  </si>
  <si>
    <t>0x41</t>
    <phoneticPr fontId="1" type="noConversion"/>
  </si>
  <si>
    <t>0x42</t>
    <phoneticPr fontId="1" type="noConversion"/>
  </si>
  <si>
    <t>0x44</t>
    <phoneticPr fontId="1" type="noConversion"/>
  </si>
  <si>
    <t>0x48</t>
    <phoneticPr fontId="1" type="noConversion"/>
  </si>
  <si>
    <t>0x81</t>
    <phoneticPr fontId="1" type="noConversion"/>
  </si>
  <si>
    <t>0x84</t>
    <phoneticPr fontId="1" type="noConversion"/>
  </si>
  <si>
    <t>辅助理解扫描法，不要修改数值！！！</t>
    <phoneticPr fontId="1" type="noConversion"/>
  </si>
  <si>
    <r>
      <t xml:space="preserve">可以修改数值
</t>
    </r>
    <r>
      <rPr>
        <b/>
        <sz val="22"/>
        <color rgb="FFFFCCCC"/>
        <rFont val="HarmonyOS Sans SC Medium"/>
        <family val="3"/>
        <charset val="134"/>
      </rPr>
      <t xml:space="preserve">0：开  </t>
    </r>
    <r>
      <rPr>
        <b/>
        <sz val="22"/>
        <color theme="0" tint="-0.34998626667073579"/>
        <rFont val="HarmonyOS Sans SC Medium"/>
        <family val="3"/>
        <charset val="134"/>
      </rPr>
      <t>1：关</t>
    </r>
    <phoneticPr fontId="1" type="noConversion"/>
  </si>
  <si>
    <t>自动计算</t>
    <phoneticPr fontId="1" type="noConversion"/>
  </si>
  <si>
    <t>共阴极七段数码管段内码</t>
    <phoneticPr fontId="1" type="noConversion"/>
  </si>
  <si>
    <t>将阴极版本取反
也可以得到阳极版本</t>
    <phoneticPr fontId="1" type="noConversion"/>
  </si>
  <si>
    <t>共阳极七段数码管段内码</t>
    <phoneticPr fontId="1" type="noConversion"/>
  </si>
  <si>
    <t>数字0-9</t>
    <phoneticPr fontId="1" type="noConversion"/>
  </si>
  <si>
    <t>0-9</t>
    <phoneticPr fontId="1" type="noConversion"/>
  </si>
  <si>
    <t>数值0-9（带小数点）</t>
    <phoneticPr fontId="1" type="noConversion"/>
  </si>
  <si>
    <t>10-19</t>
    <phoneticPr fontId="1" type="noConversion"/>
  </si>
  <si>
    <t>A-J</t>
    <phoneticPr fontId="1" type="noConversion"/>
  </si>
  <si>
    <t>20-29</t>
    <phoneticPr fontId="1" type="noConversion"/>
  </si>
  <si>
    <t>K-T</t>
    <phoneticPr fontId="1" type="noConversion"/>
  </si>
  <si>
    <t>30-39</t>
    <phoneticPr fontId="1" type="noConversion"/>
  </si>
  <si>
    <t>U-Z和“-”</t>
    <phoneticPr fontId="1" type="noConversion"/>
  </si>
  <si>
    <t>40-46</t>
    <phoneticPr fontId="1" type="noConversion"/>
  </si>
  <si>
    <t>A-J（带小数点）</t>
    <phoneticPr fontId="1" type="noConversion"/>
  </si>
  <si>
    <t>47-56</t>
    <phoneticPr fontId="1" type="noConversion"/>
  </si>
  <si>
    <t>K-T（带小数点）</t>
    <phoneticPr fontId="1" type="noConversion"/>
  </si>
  <si>
    <t>57-66</t>
    <phoneticPr fontId="1" type="noConversion"/>
  </si>
  <si>
    <t>U-Z和“-”（带小数点）</t>
    <phoneticPr fontId="1" type="noConversion"/>
  </si>
  <si>
    <t>67-73</t>
    <phoneticPr fontId="1" type="noConversion"/>
  </si>
  <si>
    <t>灭</t>
    <phoneticPr fontId="1" type="noConversion"/>
  </si>
  <si>
    <t>74</t>
    <phoneticPr fontId="1" type="noConversion"/>
  </si>
  <si>
    <t>-</t>
    <phoneticPr fontId="1" type="noConversion"/>
  </si>
  <si>
    <t>电源</t>
    <phoneticPr fontId="1" type="noConversion"/>
  </si>
  <si>
    <t>USB_5V</t>
    <phoneticPr fontId="1" type="noConversion"/>
  </si>
  <si>
    <t>LED5</t>
    <phoneticPr fontId="1" type="noConversion"/>
  </si>
  <si>
    <t>SYS_VCC</t>
    <phoneticPr fontId="1" type="noConversion"/>
  </si>
  <si>
    <t>LED6</t>
    <phoneticPr fontId="1" type="noConversion"/>
  </si>
  <si>
    <t>对应按键</t>
    <phoneticPr fontId="1" type="noConversion"/>
  </si>
  <si>
    <t>指示灯</t>
    <phoneticPr fontId="1" type="noConversion"/>
  </si>
  <si>
    <t>USB</t>
    <phoneticPr fontId="1" type="noConversion"/>
  </si>
  <si>
    <t>ON/OFF</t>
    <phoneticPr fontId="1" type="noConversion"/>
  </si>
  <si>
    <t>按键</t>
    <phoneticPr fontId="1" type="noConversion"/>
  </si>
  <si>
    <t>T0</t>
    <phoneticPr fontId="1" type="noConversion"/>
  </si>
  <si>
    <t>P34</t>
    <phoneticPr fontId="1" type="noConversion"/>
  </si>
  <si>
    <t>T1</t>
    <phoneticPr fontId="1" type="noConversion"/>
  </si>
  <si>
    <t>P35</t>
    <phoneticPr fontId="1" type="noConversion"/>
  </si>
  <si>
    <t>P32</t>
    <phoneticPr fontId="1" type="noConversion"/>
  </si>
  <si>
    <t>INT1</t>
    <phoneticPr fontId="1" type="noConversion"/>
  </si>
  <si>
    <t>INT0</t>
    <phoneticPr fontId="1" type="noConversion"/>
  </si>
  <si>
    <t>P33</t>
    <phoneticPr fontId="1" type="noConversion"/>
  </si>
  <si>
    <t>RST</t>
    <phoneticPr fontId="1" type="noConversion"/>
  </si>
  <si>
    <t>P54</t>
    <phoneticPr fontId="1" type="noConversion"/>
  </si>
  <si>
    <t>蜂鸣器</t>
    <phoneticPr fontId="1" type="noConversion"/>
  </si>
  <si>
    <t>BEEP</t>
    <phoneticPr fontId="1" type="noConversion"/>
  </si>
  <si>
    <t>SW20</t>
    <phoneticPr fontId="1" type="noConversion"/>
  </si>
  <si>
    <t>使能外部复位时使用蜂鸣器
可在程序里将P5.4 配置为IO口
使用完蜂鸣器再改成复位脚</t>
    <phoneticPr fontId="1" type="noConversion"/>
  </si>
  <si>
    <t>ADC按键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</si>
  <si>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</si>
  <si>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</si>
  <si>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</si>
  <si>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</si>
  <si>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</si>
  <si>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</si>
  <si>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ADC值</t>
    <phoneticPr fontId="1" type="noConversion"/>
  </si>
  <si>
    <t>OLED
屏幕</t>
    <phoneticPr fontId="1" type="noConversion"/>
  </si>
  <si>
    <t>I2C
4线</t>
    <phoneticPr fontId="1" type="noConversion"/>
  </si>
  <si>
    <t>I2C
7线</t>
    <phoneticPr fontId="1" type="noConversion"/>
  </si>
  <si>
    <t>SPI
7线</t>
    <phoneticPr fontId="1" type="noConversion"/>
  </si>
  <si>
    <t>脚位</t>
    <phoneticPr fontId="1" type="noConversion"/>
  </si>
  <si>
    <t>GND</t>
    <phoneticPr fontId="1" type="noConversion"/>
  </si>
  <si>
    <t>V_OLED</t>
    <phoneticPr fontId="1" type="noConversion"/>
  </si>
  <si>
    <t>SCL</t>
    <phoneticPr fontId="1" type="noConversion"/>
  </si>
  <si>
    <t>SDA</t>
    <phoneticPr fontId="1" type="noConversion"/>
  </si>
  <si>
    <t>RES</t>
    <phoneticPr fontId="1" type="noConversion"/>
  </si>
  <si>
    <t>DC</t>
    <phoneticPr fontId="1" type="noConversion"/>
  </si>
  <si>
    <t>CS</t>
    <phoneticPr fontId="1" type="noConversion"/>
  </si>
  <si>
    <t>屏幕接口</t>
    <phoneticPr fontId="1" type="noConversion"/>
  </si>
  <si>
    <t>SCLK</t>
    <phoneticPr fontId="1" type="noConversion"/>
  </si>
  <si>
    <t>MOSI</t>
    <phoneticPr fontId="1" type="noConversion"/>
  </si>
  <si>
    <t>P25</t>
    <phoneticPr fontId="1" type="noConversion"/>
  </si>
  <si>
    <t>P24</t>
    <phoneticPr fontId="1" type="noConversion"/>
  </si>
  <si>
    <t>P23</t>
    <phoneticPr fontId="1" type="noConversion"/>
  </si>
  <si>
    <t>P11</t>
    <phoneticPr fontId="1" type="noConversion"/>
  </si>
  <si>
    <t>注释</t>
    <phoneticPr fontId="1" type="noConversion"/>
  </si>
  <si>
    <t>需要焊接</t>
  </si>
  <si>
    <t>需要焊接</t>
    <phoneticPr fontId="1" type="noConversion"/>
  </si>
  <si>
    <t>R175</t>
    <phoneticPr fontId="1" type="noConversion"/>
  </si>
  <si>
    <t>R176</t>
    <phoneticPr fontId="1" type="noConversion"/>
  </si>
  <si>
    <t>R173</t>
    <phoneticPr fontId="1" type="noConversion"/>
  </si>
  <si>
    <t>R174</t>
    <phoneticPr fontId="1" type="noConversion"/>
  </si>
  <si>
    <t>5V</t>
    <phoneticPr fontId="1" type="noConversion"/>
  </si>
  <si>
    <t>3.3V</t>
    <phoneticPr fontId="1" type="noConversion"/>
  </si>
  <si>
    <t>工作电压</t>
    <phoneticPr fontId="1" type="noConversion"/>
  </si>
  <si>
    <t>协议</t>
    <phoneticPr fontId="1" type="noConversion"/>
  </si>
  <si>
    <t>完整字库在数码管显示计算器里面</t>
    <phoneticPr fontId="1" type="noConversion"/>
  </si>
  <si>
    <t>标
准
字
库
共
阳
极
版</t>
    <phoneticPr fontId="1" type="noConversion"/>
  </si>
  <si>
    <t>取反</t>
    <phoneticPr fontId="1" type="noConversion"/>
  </si>
  <si>
    <t>版本：V1.4
日期：2023-12-9</t>
    <phoneticPr fontId="1" type="noConversion"/>
  </si>
  <si>
    <t>ff</t>
    <phoneticPr fontId="1" type="noConversion"/>
  </si>
  <si>
    <t>//0      1       2       3       4       5      6      7      8      9
0xC0,0xF9,0xA4,0xB0,0x99,0x92,0x82,0xF8,0x80,0x90,
//0.     1.      2.      3.      4.      5.     6.      7.      8.     9.
0x40,0x79,0x24,0x30,0x19,0x12,0x02,0x78,0x00,0x10,
//A      B       C       D       E       F      G      H      I      J
0x88,0x83,0xC6,0xA1,0x86,0x8E,0xC2,0x89,0xF0,0xE0,
//K      L       M       N       O       P      Q      R      S      T
0x8A,0xC7,0xC8,0xAB,0xA3,0x8C,0x98,0xAF,0xB6,0x87,
//U     V      W      X      Y       Z      -
0xC1,0xE3,0x81,0x9B,0x91,0xA5,0xBF,
//A.    B.      C.     D.      E.      F.      G.     H.      I.       J.
0x08,0x03,0x46,0x21,0x06,0x0E,0x42,0x09,0x70,0x60,
//K.      L.     M.     N.     O.     P.      Q.     R.      S.     T.
0x0A,0x47,0x48,0x2B,0x23,0x0C,0x18,0x2F,0x36,0x07,
//U.     V.     W.     X.     Y.      Z.     -.
0x41,0x63,0x01,0x1B,0x11,0x25,0x3F,
//灭
0xff</t>
    <phoneticPr fontId="1" type="noConversion"/>
  </si>
  <si>
    <t>//0      1       2       3       4       5      6      7      8      9
0x3F,0x06,0x5B,0x4F,0x66,0x6D,0x7D,0x07,0x7F,0x6F,
//0.     1.      2.      3.      4.      5.     6.      7.      8.     9.
0xBF,0x86,0xDB,0xCF,0xE6,0xED,0xFD,0x87,0xFF,0xEF,
//A      B       C       D       E       F      G      H      I      J
0x77,0x7C,0x39,0x5E,0x79,0x71,0x3D,0x76,0x0F,0x1F,
//K      L       M       N       O       P      Q      R      S      T
0x75,0x38,0x37,0x54,0x5C,0x73,0x67,0x50,0x49,0x78,
//U     V      W      X      Y       Z      -
0x3E,0x1C,0x7E,0x64,0x6E,0x5A,0x40,
//A.    B.      C.     D.      E.      F.      G.     H.      I.       J.
0xF7,0xFC,0xB9,0xDE,0xF9,0xF1,0xBD,0xF6,0x8F,0x9F,
//K.      L.     M.     N.     O.     P.      Q.     R.      S.     T.
0xF5,0xB8,0xB7,0xD4,0xDC,0xF3,0xE7,0xD0,0xC9,0xF8,
//U.     V.     W.     X.     Y.      Z.     -.
0xBE,0x9C,0xFE,0xE4,0xEE,0xDA,0xC0,
//灭
0x00</t>
    <phoneticPr fontId="1" type="noConversion"/>
  </si>
  <si>
    <t>日志</t>
    <phoneticPr fontId="1" type="noConversion"/>
  </si>
  <si>
    <t>版本</t>
    <phoneticPr fontId="1" type="noConversion"/>
  </si>
  <si>
    <t>日期</t>
    <phoneticPr fontId="1" type="noConversion"/>
  </si>
  <si>
    <t>v1.4</t>
    <phoneticPr fontId="1" type="noConversion"/>
  </si>
  <si>
    <t>8位计算器新增取反功能。</t>
    <phoneticPr fontId="1" type="noConversion"/>
  </si>
  <si>
    <t>更新内容</t>
    <phoneticPr fontId="1" type="noConversion"/>
  </si>
  <si>
    <t>为内码补充注释</t>
    <phoneticPr fontId="1" type="noConversion"/>
  </si>
  <si>
    <t>v1.4.1</t>
    <phoneticPr fontId="1" type="noConversion"/>
  </si>
  <si>
    <t>ADC（模数转换器）</t>
    <phoneticPr fontId="1" type="noConversion"/>
  </si>
  <si>
    <t>模数转换器即A/D转换器，或简称ADC（Analog-tp-digital converter），通常是指将一个模拟信号转变为数字信号的电子元件。</t>
    <phoneticPr fontId="1" type="noConversion"/>
  </si>
  <si>
    <t>模拟信号</t>
    <phoneticPr fontId="1" type="noConversion"/>
  </si>
  <si>
    <t>电压</t>
    <phoneticPr fontId="1" type="noConversion"/>
  </si>
  <si>
    <t>数字信号</t>
    <phoneticPr fontId="1" type="noConversion"/>
  </si>
  <si>
    <t>由0和1组成的二进制数</t>
    <phoneticPr fontId="1" type="noConversion"/>
  </si>
  <si>
    <t xml:space="preserve">参考视频：
【逐次逼近型ADC转换过程的动画演示】 </t>
    <phoneticPr fontId="1" type="noConversion"/>
  </si>
  <si>
    <t>https://www.bilibili.com/video/BV1wB4y1m7sw/?share_source=copy_web&amp;vd_source=a5d8066fc901f146dd41a71c8e4aac7d</t>
    <phoneticPr fontId="1" type="noConversion"/>
  </si>
  <si>
    <t>感谢 rengran 分享的内码数组
参考链接：</t>
    <phoneticPr fontId="1" type="noConversion"/>
  </si>
  <si>
    <t>https://www.stcaimcu.com/forum.php?mod=viewthread&amp;tid=5130</t>
    <phoneticPr fontId="1" type="noConversion"/>
  </si>
  <si>
    <t>是否需要</t>
    <phoneticPr fontId="1" type="noConversion"/>
  </si>
  <si>
    <t>比较次数</t>
    <phoneticPr fontId="1" type="noConversion"/>
  </si>
  <si>
    <t>STC32G 系列单片机内部集成了一个 12 位高速 A/D 转换器。ADC 的时钟频率为系统频率2分频再经过用户设置的分频系数进行再次分频 (ADC 的时钟频率范围为SYSclk/2/1~SYSck/2/16)。</t>
    <phoneticPr fontId="1" type="noConversion"/>
  </si>
  <si>
    <t>注意</t>
    <phoneticPr fontId="1" type="noConversion"/>
  </si>
  <si>
    <t>ADC 的第 15 通道是专门测量内部 1.19V 参考信号源的通道，参考信号源值出厂时校准为1.19V，由于制造误差以及测量误差，导致实际的内部参考信号源相比 1.19V，大约有1%的误差。
如果用户需要知道每一颗芯片的准确内部参考信号源值，可外接精准参考信号源，然后利用 ADC 的第 15通道进行测量标定。
ADC_VRef+脚外接参考电源时，可利用 ADC 的第 15 通道可以反推 ADC VRef+脚外接参考电源的电压：
如将 ADC_VREF+短接到 MCU-VCC，就可以反推 MCU-VCC 的电压。</t>
    <phoneticPr fontId="1" type="noConversion"/>
  </si>
  <si>
    <t>如果芯片有 ADC 的外部参考电源管脚 ADC_VRef+，则一定不能浮空，必须接外部参考电源或者直接连到 VCC。</t>
    <phoneticPr fontId="1" type="noConversion"/>
  </si>
  <si>
    <t>ADC计算器</t>
    <phoneticPr fontId="1" type="noConversion"/>
  </si>
  <si>
    <t>参考电压(V)</t>
    <phoneticPr fontId="1" type="noConversion"/>
  </si>
  <si>
    <t>目标长度(V)</t>
    <phoneticPr fontId="1" type="noConversion"/>
  </si>
  <si>
    <t>基准长度(mV)</t>
    <phoneticPr fontId="1" type="noConversion"/>
  </si>
  <si>
    <t>实际电压值(V)</t>
    <phoneticPr fontId="1" type="noConversion"/>
  </si>
  <si>
    <t>基准比较值(V)</t>
    <phoneticPr fontId="1" type="noConversion"/>
  </si>
  <si>
    <t>实际比较值(V)</t>
    <phoneticPr fontId="1" type="noConversion"/>
  </si>
  <si>
    <t>比较后的长度(V)</t>
    <phoneticPr fontId="1" type="noConversion"/>
  </si>
  <si>
    <t>ADC计算结果(V）</t>
    <phoneticPr fontId="1" type="noConversion"/>
  </si>
  <si>
    <t>第十次比较结果(V)</t>
    <phoneticPr fontId="1" type="noConversion"/>
  </si>
  <si>
    <t>第五次比较结果(V)</t>
    <phoneticPr fontId="1" type="noConversion"/>
  </si>
  <si>
    <t>ADC计算器</t>
    <phoneticPr fontId="1" type="noConversion"/>
  </si>
  <si>
    <t>注意！！！
蓝色部分千万不能改！！！
蓝色部分千万不能改！！！
蓝色部分千万不能改！！！
灰色部分可以填入自己想要计算的基础数值！！！</t>
    <phoneticPr fontId="1" type="noConversion"/>
  </si>
  <si>
    <t>12位比较计算器</t>
    <phoneticPr fontId="1" type="noConversion"/>
  </si>
  <si>
    <t>ADC转换器部分辅助资料撰写；</t>
    <phoneticPr fontId="1" type="noConversion"/>
  </si>
  <si>
    <t>v1.5.0</t>
    <phoneticPr fontId="1" type="noConversion"/>
  </si>
  <si>
    <t>新增了ADC计算器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</si>
</sst>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rgb="FFFF0000"/>
      <name val="HarmonyOS Sans SC Medium"/>
      <family val="3"/>
      <charset val="134"/>
    </font>
    <font>
      <sz val="11"/>
      <color theme="1"/>
      <name val="HarmonyOS Sans SC Medium"/>
      <family val="3"/>
      <charset val="134"/>
    </font>
    <font>
      <b/>
      <sz val="11"/>
      <color theme="1"/>
      <name val="HarmonyOS Sans SC Medium"/>
      <family val="3"/>
      <charset val="134"/>
    </font>
    <font>
      <b/>
      <i/>
      <sz val="11"/>
      <color theme="1"/>
      <name val="HarmonyOS Sans SC Medium"/>
      <family val="3"/>
      <charset val="134"/>
    </font>
    <font>
      <b/>
      <sz val="36"/>
      <color theme="1"/>
      <name val="HarmonyOS Sans SC Medium"/>
      <family val="3"/>
      <charset val="134"/>
    </font>
    <font>
      <b/>
      <sz val="28"/>
      <color rgb="FFFF0000"/>
      <name val="HarmonyOS Sans SC Medium"/>
      <family val="3"/>
      <charset val="134"/>
    </font>
    <font>
      <sz val="24"/>
      <color theme="1"/>
      <name val="HarmonyOS Sans SC Medium"/>
      <family val="3"/>
      <charset val="134"/>
    </font>
    <font>
      <b/>
      <sz val="11"/>
      <color theme="9" tint="-0.249977111117893"/>
      <name val="HarmonyOS Sans SC Medium"/>
      <family val="3"/>
      <charset val="134"/>
    </font>
    <font>
      <sz val="20"/>
      <color rgb="FFFF0000"/>
      <name val="HarmonyOS Sans SC Medium"/>
      <family val="3"/>
      <charset val="134"/>
    </font>
    <font>
      <sz val="11"/>
      <color rgb="FF7030A0"/>
      <name val="HarmonyOS Sans SC Medium"/>
      <family val="3"/>
      <charset val="134"/>
    </font>
    <font>
      <sz val="22"/>
      <color rgb="FFFF0000"/>
      <name val="HarmonyOS Sans SC Medium"/>
      <family val="3"/>
      <charset val="134"/>
    </font>
    <font>
      <sz val="11"/>
      <name val="HarmonyOS Sans SC Medium"/>
      <family val="3"/>
      <charset val="134"/>
    </font>
    <font>
      <b/>
      <u/>
      <sz val="28"/>
      <color rgb="FFFF0000"/>
      <name val="HarmonyOS Sans SC Medium"/>
      <family val="3"/>
      <charset val="134"/>
    </font>
    <font>
      <sz val="12"/>
      <color theme="1"/>
      <name val="HarmonyOS Sans SC Medium"/>
      <family val="3"/>
      <charset val="134"/>
    </font>
    <font>
      <sz val="16"/>
      <color theme="1"/>
      <name val="HarmonyOS Sans SC Medium"/>
      <family val="3"/>
      <charset val="134"/>
    </font>
    <font>
      <sz val="20"/>
      <color theme="1"/>
      <name val="HarmonyOS Sans SC Medium"/>
      <family val="3"/>
      <charset val="134"/>
    </font>
    <font>
      <b/>
      <sz val="16"/>
      <name val="HarmonyOS Sans SC Medium"/>
      <family val="3"/>
      <charset val="134"/>
    </font>
    <font>
      <b/>
      <sz val="16"/>
      <color theme="1"/>
      <name val="HarmonyOS Sans SC Medium"/>
      <family val="3"/>
      <charset val="134"/>
    </font>
    <font>
      <b/>
      <sz val="22"/>
      <color theme="1"/>
      <name val="HarmonyOS Sans SC Medium"/>
      <family val="3"/>
      <charset val="134"/>
    </font>
    <font>
      <b/>
      <sz val="22"/>
      <color rgb="FFFF0000"/>
      <name val="HarmonyOS Sans SC Medium"/>
      <family val="3"/>
      <charset val="134"/>
    </font>
    <font>
      <b/>
      <sz val="22"/>
      <name val="HarmonyOS Sans SC Medium"/>
      <family val="3"/>
      <charset val="134"/>
    </font>
    <font>
      <b/>
      <sz val="22"/>
      <color rgb="FFFFC000"/>
      <name val="HarmonyOS Sans SC Medium"/>
      <family val="3"/>
      <charset val="134"/>
    </font>
    <font>
      <sz val="12"/>
      <color rgb="FFFF0000"/>
      <name val="HarmonyOS Sans SC Medium"/>
      <family val="3"/>
      <charset val="134"/>
    </font>
    <font>
      <b/>
      <sz val="22"/>
      <color rgb="FFFFCCCC"/>
      <name val="HarmonyOS Sans SC Medium"/>
      <family val="3"/>
      <charset val="134"/>
    </font>
    <font>
      <b/>
      <sz val="22"/>
      <color theme="0" tint="-0.34998626667073579"/>
      <name val="HarmonyOS Sans SC Medium"/>
      <family val="3"/>
      <charset val="134"/>
    </font>
    <font>
      <b/>
      <sz val="26"/>
      <color rgb="FFFF0000"/>
      <name val="HarmonyOS Sans SC Medium"/>
      <family val="3"/>
      <charset val="134"/>
    </font>
    <font>
      <i/>
      <sz val="11"/>
      <color theme="1"/>
      <name val="HarmonyOS Sans SC Medium"/>
      <family val="3"/>
      <charset val="134"/>
    </font>
    <font>
      <b/>
      <sz val="24"/>
      <color rgb="FFFF0000"/>
      <name val="HarmonyOS Sans SC Medium"/>
      <family val="3"/>
      <charset val="134"/>
    </font>
    <font>
      <sz val="26"/>
      <color rgb="FFFF0000"/>
      <name val="HarmonyOS Sans SC Medium"/>
      <family val="3"/>
      <charset val="134"/>
    </font>
    <font>
      <sz val="11"/>
      <color rgb="FFFF0000"/>
      <name val="HarmonyOS Sans SC Medium"/>
      <family val="3"/>
      <charset val="134"/>
    </font>
    <font>
      <sz val="11"/>
      <color rgb="FF0000FF"/>
      <name val="HarmonyOS Sans SC Medium"/>
      <family val="3"/>
      <charset val="134"/>
    </font>
    <font>
      <b/>
      <sz val="11"/>
      <name val="HarmonyOS Sans SC Medium"/>
      <family val="3"/>
      <charset val="134"/>
    </font>
    <font>
      <b/>
      <sz val="20"/>
      <color rgb="FFFF0000"/>
      <name val="HarmonyOS Sans SC Medium"/>
      <family val="3"/>
      <charset val="134"/>
    </font>
    <font>
      <b/>
      <sz val="18"/>
      <color rgb="FFFF0000"/>
      <name val="HarmonyOS Sans SC Medium"/>
      <family val="3"/>
      <charset val="134"/>
    </font>
    <font>
      <b/>
      <sz val="26"/>
      <color theme="0"/>
      <name val="HarmonyOS Sans SC Medium"/>
      <family val="3"/>
      <charset val="134"/>
    </font>
    <font>
      <b/>
      <sz val="20"/>
      <color theme="1"/>
      <name val="HarmonyOS Sans SC Medium"/>
      <family val="3"/>
      <charset val="134"/>
    </font>
    <font>
      <b/>
      <sz val="12"/>
      <color theme="1"/>
      <name val="HarmonyOS Sans SC Medium"/>
      <family val="3"/>
      <charset val="134"/>
    </font>
    <font>
      <u/>
      <sz val="11"/>
      <color theme="10"/>
      <name val="HarmonyOS Sans SC Medium"/>
      <family val="3"/>
      <charset val="134"/>
    </font>
    <font>
      <b/>
      <sz val="14"/>
      <color theme="1"/>
      <name val="HarmonyOS Sans SC Medium"/>
      <family val="3"/>
      <charset val="134"/>
    </font>
    <font>
      <sz val="26"/>
      <color theme="0"/>
      <name val="HarmonyOS Sans SC Medium"/>
      <family val="3"/>
      <charset val="134"/>
    </font>
    <font>
      <sz val="36"/>
      <color theme="0"/>
      <name val="HarmonyOS Sans SC Medium"/>
      <family val="3"/>
      <charset val="134"/>
    </font>
    <font>
      <sz val="16"/>
      <color rgb="FFFF0000"/>
      <name val="HarmonyOS Sans SC Medium"/>
      <family val="3"/>
      <charset val="134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15" borderId="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8" fillId="4" borderId="12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1" fillId="4" borderId="8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3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35" fillId="4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37" fillId="11" borderId="6" xfId="0" applyFont="1" applyFill="1" applyBorder="1" applyAlignment="1">
      <alignment horizontal="center" vertical="center"/>
    </xf>
    <xf numFmtId="0" fontId="37" fillId="11" borderId="7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11" borderId="10" xfId="0" applyFont="1" applyFill="1" applyBorder="1" applyAlignment="1">
      <alignment horizontal="center" vertical="center"/>
    </xf>
    <xf numFmtId="0" fontId="37" fillId="11" borderId="1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176" fontId="4" fillId="13" borderId="1" xfId="0" applyNumberFormat="1" applyFont="1" applyFill="1" applyBorder="1" applyAlignment="1">
      <alignment horizontal="center" vertical="center"/>
    </xf>
    <xf numFmtId="0" fontId="35" fillId="13" borderId="1" xfId="0" applyFont="1" applyFill="1" applyBorder="1" applyAlignment="1">
      <alignment horizontal="center" vertical="center"/>
    </xf>
    <xf numFmtId="0" fontId="38" fillId="13" borderId="1" xfId="0" applyFont="1" applyFill="1" applyBorder="1" applyAlignment="1">
      <alignment horizontal="center" vertical="center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0" fillId="0" borderId="12" xfId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18" borderId="13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/>
    </xf>
    <xf numFmtId="0" fontId="43" fillId="11" borderId="14" xfId="0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/>
    </xf>
    <xf numFmtId="0" fontId="42" fillId="11" borderId="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5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ilibili.com/video/BV1wB4y1m7sw/?share_source=copy_web&amp;vd_source=a5d8066fc901f146dd41a71c8e4aac7d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caimcu.com/forum.php?mod=viewthread&amp;tid=51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6"/>
  <sheetViews>
    <sheetView topLeftCell="A65" zoomScale="55" zoomScaleNormal="55" workbookViewId="0">
      <selection activeCell="Q98" sqref="Q98:R98"/>
    </sheetView>
  </sheetViews>
  <sheetFormatPr defaultRowHeight="16.5" x14ac:dyDescent="0.2"/>
  <cols>
    <col min="1" max="1" width="11.25" style="23" bestFit="1" customWidth="1"/>
    <col min="2" max="8" width="9" style="2"/>
    <col min="9" max="9" width="6.5" style="2" customWidth="1"/>
    <col min="10" max="10" width="10.625" style="2" bestFit="1" customWidth="1"/>
    <col min="11" max="20" width="9" style="2"/>
    <col min="21" max="40" width="6.875" style="2" customWidth="1"/>
    <col min="41" max="16384" width="9" style="2"/>
  </cols>
  <sheetData>
    <row r="1" spans="1:37" ht="68.25" customHeight="1" x14ac:dyDescent="0.2">
      <c r="A1" s="76" t="s">
        <v>258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37" ht="409.5" customHeight="1" x14ac:dyDescent="0.2">
      <c r="A2" s="1" t="s">
        <v>39</v>
      </c>
      <c r="B2" s="47" t="e" vm="1">
        <v>#VALUE!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37" ht="409.5" customHeight="1" x14ac:dyDescent="0.2">
      <c r="A3" s="1" t="s">
        <v>40</v>
      </c>
      <c r="B3" s="47" t="e" vm="2">
        <v>#VALUE!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37" s="3" customFormat="1" ht="33.75" customHeight="1" x14ac:dyDescent="0.2">
      <c r="A4" s="106" t="s">
        <v>7</v>
      </c>
      <c r="B4" s="107" t="s">
        <v>8</v>
      </c>
      <c r="C4" s="107"/>
      <c r="D4" s="107"/>
      <c r="E4" s="107"/>
      <c r="F4" s="107"/>
      <c r="G4" s="107"/>
      <c r="H4" s="107"/>
      <c r="I4" s="107"/>
      <c r="J4" s="107" t="s">
        <v>10</v>
      </c>
      <c r="K4" s="107"/>
      <c r="L4" s="107"/>
      <c r="M4" s="107"/>
      <c r="N4" s="107"/>
    </row>
    <row r="5" spans="1:37" s="3" customFormat="1" ht="33.75" customHeight="1" x14ac:dyDescent="0.2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37" s="3" customFormat="1" ht="33.75" customHeight="1" x14ac:dyDescent="0.2">
      <c r="A6" s="108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U6" s="105" t="s">
        <v>149</v>
      </c>
      <c r="V6" s="105"/>
      <c r="W6" s="105"/>
      <c r="X6" s="105"/>
      <c r="Y6" s="105"/>
      <c r="Z6" s="5"/>
      <c r="AA6" s="105" t="s">
        <v>161</v>
      </c>
      <c r="AB6" s="105"/>
      <c r="AC6" s="105"/>
      <c r="AD6" s="105"/>
      <c r="AE6" s="105"/>
    </row>
    <row r="7" spans="1:37" ht="90.75" customHeight="1" x14ac:dyDescent="0.2">
      <c r="A7" s="47" t="s">
        <v>2</v>
      </c>
      <c r="B7" s="48" t="e" vm="3">
        <v>#VALUE!</v>
      </c>
      <c r="C7" s="48"/>
      <c r="D7" s="48"/>
      <c r="E7" s="48"/>
      <c r="F7" s="48"/>
      <c r="G7" s="48"/>
      <c r="H7" s="48"/>
      <c r="I7" s="48"/>
      <c r="J7" s="4"/>
      <c r="K7" s="5" t="s">
        <v>0</v>
      </c>
      <c r="L7" s="5" t="s">
        <v>1</v>
      </c>
      <c r="M7" s="5" t="s">
        <v>3</v>
      </c>
      <c r="N7" s="5" t="s">
        <v>4</v>
      </c>
      <c r="P7" s="45" t="s">
        <v>141</v>
      </c>
      <c r="Q7" s="45"/>
      <c r="R7" s="45"/>
      <c r="S7" s="4"/>
      <c r="U7" s="103" t="s">
        <v>144</v>
      </c>
      <c r="V7" s="104">
        <v>0</v>
      </c>
      <c r="W7" s="104">
        <v>0</v>
      </c>
      <c r="X7" s="104">
        <v>0</v>
      </c>
      <c r="Y7" s="104">
        <v>0</v>
      </c>
      <c r="AA7" s="103" t="s">
        <v>145</v>
      </c>
      <c r="AB7" s="104">
        <v>1</v>
      </c>
      <c r="AC7" s="104">
        <v>1</v>
      </c>
      <c r="AD7" s="104">
        <v>1</v>
      </c>
      <c r="AE7" s="104">
        <v>1</v>
      </c>
      <c r="AG7" s="24" t="s">
        <v>146</v>
      </c>
      <c r="AH7" s="7">
        <v>1</v>
      </c>
      <c r="AI7" s="7">
        <v>1</v>
      </c>
      <c r="AJ7" s="7">
        <v>1</v>
      </c>
      <c r="AK7" s="7">
        <v>1</v>
      </c>
    </row>
    <row r="8" spans="1:37" ht="90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5" t="s">
        <v>5</v>
      </c>
      <c r="K8" s="4">
        <v>0</v>
      </c>
      <c r="L8" s="4">
        <v>1</v>
      </c>
      <c r="M8" s="4">
        <v>2</v>
      </c>
      <c r="N8" s="4">
        <v>3</v>
      </c>
      <c r="P8" s="45" t="s">
        <v>142</v>
      </c>
      <c r="Q8" s="45"/>
      <c r="R8" s="45"/>
      <c r="S8" s="4"/>
      <c r="U8" s="7">
        <v>1</v>
      </c>
      <c r="V8" s="4"/>
      <c r="W8" s="4"/>
      <c r="X8" s="4"/>
      <c r="Y8" s="4"/>
      <c r="AA8" s="7">
        <v>0</v>
      </c>
      <c r="AB8" s="26"/>
      <c r="AC8" s="4"/>
      <c r="AD8" s="4"/>
      <c r="AE8" s="4"/>
      <c r="AG8" s="7">
        <v>1</v>
      </c>
      <c r="AH8" s="4" t="s">
        <v>162</v>
      </c>
      <c r="AI8" s="4" t="s">
        <v>163</v>
      </c>
      <c r="AJ8" s="4" t="s">
        <v>164</v>
      </c>
      <c r="AK8" s="4" t="s">
        <v>165</v>
      </c>
    </row>
    <row r="9" spans="1:37" ht="90.75" customHeight="1" x14ac:dyDescent="0.2">
      <c r="A9" s="47"/>
      <c r="B9" s="48"/>
      <c r="C9" s="48"/>
      <c r="D9" s="48"/>
      <c r="E9" s="48"/>
      <c r="F9" s="48"/>
      <c r="G9" s="48"/>
      <c r="H9" s="48"/>
      <c r="I9" s="48"/>
      <c r="J9" s="5" t="s">
        <v>6</v>
      </c>
      <c r="K9" s="4">
        <v>4</v>
      </c>
      <c r="L9" s="4">
        <v>5</v>
      </c>
      <c r="M9" s="4">
        <v>6</v>
      </c>
      <c r="N9" s="4">
        <v>7</v>
      </c>
      <c r="P9" s="45" t="s">
        <v>143</v>
      </c>
      <c r="Q9" s="45"/>
      <c r="R9" s="45"/>
      <c r="S9" s="4"/>
      <c r="U9" s="7">
        <v>1</v>
      </c>
      <c r="V9" s="26"/>
      <c r="W9" s="26"/>
      <c r="X9" s="26"/>
      <c r="Y9" s="26"/>
      <c r="AA9" s="7">
        <v>0</v>
      </c>
      <c r="AB9" s="26"/>
      <c r="AC9" s="4"/>
      <c r="AD9" s="4"/>
      <c r="AE9" s="4"/>
      <c r="AG9" s="7">
        <v>1</v>
      </c>
      <c r="AH9" s="26" t="s">
        <v>166</v>
      </c>
      <c r="AI9" s="4" t="s">
        <v>104</v>
      </c>
      <c r="AJ9" s="4" t="s">
        <v>167</v>
      </c>
      <c r="AK9" s="4" t="s">
        <v>118</v>
      </c>
    </row>
    <row r="10" spans="1:37" ht="45.75" customHeight="1" x14ac:dyDescent="0.2">
      <c r="J10" s="3"/>
      <c r="K10" s="3"/>
      <c r="L10" s="3"/>
      <c r="M10" s="3"/>
      <c r="N10" s="3"/>
      <c r="P10" s="42" t="s">
        <v>168</v>
      </c>
      <c r="Q10" s="42"/>
      <c r="R10" s="42"/>
      <c r="S10" s="42"/>
      <c r="U10" s="4" t="s">
        <v>147</v>
      </c>
      <c r="V10" s="40" t="s">
        <v>150</v>
      </c>
      <c r="W10" s="40"/>
      <c r="X10" s="40"/>
      <c r="Y10" s="40"/>
      <c r="AA10" s="4" t="s">
        <v>147</v>
      </c>
      <c r="AB10" s="40" t="s">
        <v>154</v>
      </c>
      <c r="AC10" s="40"/>
      <c r="AD10" s="40"/>
      <c r="AE10" s="40"/>
      <c r="AG10" s="4" t="s">
        <v>144</v>
      </c>
      <c r="AH10" s="40" t="s">
        <v>157</v>
      </c>
      <c r="AI10" s="40"/>
      <c r="AJ10" s="40"/>
      <c r="AK10" s="40"/>
    </row>
    <row r="11" spans="1:37" ht="45.75" customHeight="1" x14ac:dyDescent="0.2">
      <c r="J11" s="3"/>
      <c r="K11" s="3"/>
      <c r="L11" s="3"/>
      <c r="M11" s="3"/>
      <c r="N11" s="3"/>
      <c r="P11" s="25"/>
      <c r="Q11" s="25"/>
      <c r="R11" s="25"/>
      <c r="U11" s="4" t="s">
        <v>148</v>
      </c>
      <c r="V11" s="40" t="s">
        <v>151</v>
      </c>
      <c r="W11" s="40"/>
      <c r="X11" s="40"/>
      <c r="Y11" s="40"/>
      <c r="AA11" s="4" t="s">
        <v>148</v>
      </c>
      <c r="AB11" s="40" t="s">
        <v>155</v>
      </c>
      <c r="AC11" s="40"/>
      <c r="AD11" s="40"/>
      <c r="AE11" s="40"/>
      <c r="AG11" s="4" t="s">
        <v>145</v>
      </c>
      <c r="AH11" s="40" t="s">
        <v>158</v>
      </c>
      <c r="AI11" s="40"/>
      <c r="AJ11" s="40"/>
      <c r="AK11" s="40"/>
    </row>
    <row r="12" spans="1:37" ht="45.75" customHeight="1" x14ac:dyDescent="0.2">
      <c r="J12" s="3"/>
      <c r="K12" s="3"/>
      <c r="L12" s="3"/>
      <c r="M12" s="3"/>
      <c r="N12" s="3"/>
      <c r="P12" s="25"/>
      <c r="Q12" s="25"/>
      <c r="R12" s="25"/>
      <c r="U12" s="4" t="s">
        <v>152</v>
      </c>
      <c r="V12" s="41" t="s">
        <v>153</v>
      </c>
      <c r="W12" s="40"/>
      <c r="X12" s="40"/>
      <c r="Y12" s="40"/>
      <c r="AA12" s="4" t="s">
        <v>152</v>
      </c>
      <c r="AB12" s="41" t="s">
        <v>156</v>
      </c>
      <c r="AC12" s="40"/>
      <c r="AD12" s="40"/>
      <c r="AE12" s="40"/>
      <c r="AG12" s="4" t="s">
        <v>159</v>
      </c>
      <c r="AH12" s="41" t="s">
        <v>160</v>
      </c>
      <c r="AI12" s="40"/>
      <c r="AJ12" s="40"/>
      <c r="AK12" s="40"/>
    </row>
    <row r="13" spans="1:37" ht="45.75" customHeight="1" x14ac:dyDescent="0.2">
      <c r="J13" s="3"/>
      <c r="K13" s="3"/>
      <c r="L13" s="3"/>
      <c r="M13" s="3"/>
      <c r="N13" s="3"/>
      <c r="P13" s="25"/>
      <c r="Q13" s="25"/>
      <c r="R13" s="25"/>
      <c r="U13" s="102"/>
      <c r="V13" s="110"/>
      <c r="W13" s="111"/>
      <c r="X13" s="111"/>
      <c r="Y13" s="111"/>
      <c r="AA13" s="102"/>
      <c r="AB13" s="110"/>
      <c r="AC13" s="111"/>
      <c r="AD13" s="111"/>
      <c r="AE13" s="111"/>
      <c r="AG13" s="102"/>
      <c r="AH13" s="110"/>
      <c r="AI13" s="111"/>
      <c r="AJ13" s="111"/>
      <c r="AK13" s="111"/>
    </row>
    <row r="14" spans="1:37" ht="43.5" customHeight="1" x14ac:dyDescent="0.2">
      <c r="A14" s="47" t="s">
        <v>9</v>
      </c>
      <c r="B14" s="48" t="e" vm="4">
        <v>#VALUE!</v>
      </c>
      <c r="C14" s="48"/>
      <c r="D14" s="48"/>
      <c r="E14" s="48"/>
      <c r="F14" s="48"/>
      <c r="G14" s="48"/>
      <c r="H14" s="48"/>
      <c r="I14" s="48"/>
      <c r="J14" s="5" t="s">
        <v>11</v>
      </c>
      <c r="K14" s="4" t="s">
        <v>12</v>
      </c>
      <c r="L14" s="6"/>
      <c r="M14" s="66" t="s">
        <v>38</v>
      </c>
      <c r="N14" s="46"/>
    </row>
    <row r="15" spans="1:37" ht="43.5" customHeight="1" x14ac:dyDescent="0.2">
      <c r="A15" s="47"/>
      <c r="B15" s="48"/>
      <c r="C15" s="48"/>
      <c r="D15" s="48"/>
      <c r="E15" s="48"/>
      <c r="F15" s="48"/>
      <c r="G15" s="48"/>
      <c r="H15" s="48"/>
      <c r="I15" s="48"/>
      <c r="J15" s="5" t="s">
        <v>22</v>
      </c>
      <c r="K15" s="4" t="s">
        <v>13</v>
      </c>
      <c r="L15" s="4"/>
      <c r="M15" s="46" t="s">
        <v>27</v>
      </c>
      <c r="N15" s="46"/>
      <c r="T15" s="44" t="s">
        <v>136</v>
      </c>
      <c r="U15" s="44"/>
      <c r="V15" s="44"/>
      <c r="W15" s="44"/>
      <c r="X15" s="44"/>
      <c r="Y15" s="44"/>
      <c r="Z15" s="44"/>
      <c r="AA15" s="44"/>
      <c r="AB15" s="44"/>
    </row>
    <row r="16" spans="1:37" ht="43.5" customHeight="1" x14ac:dyDescent="0.2">
      <c r="A16" s="47"/>
      <c r="B16" s="48"/>
      <c r="C16" s="48"/>
      <c r="D16" s="48"/>
      <c r="E16" s="48"/>
      <c r="F16" s="48"/>
      <c r="G16" s="48"/>
      <c r="H16" s="48"/>
      <c r="I16" s="48"/>
      <c r="J16" s="5" t="s">
        <v>24</v>
      </c>
      <c r="K16" s="4" t="s">
        <v>14</v>
      </c>
      <c r="L16" s="4"/>
      <c r="M16" s="46" t="s">
        <v>31</v>
      </c>
      <c r="N16" s="46"/>
      <c r="T16" s="4" t="s">
        <v>12</v>
      </c>
      <c r="U16" s="4" t="s">
        <v>20</v>
      </c>
      <c r="V16" s="4" t="s">
        <v>19</v>
      </c>
      <c r="W16" s="4" t="s">
        <v>18</v>
      </c>
      <c r="X16" s="4" t="s">
        <v>17</v>
      </c>
      <c r="Y16" s="4" t="s">
        <v>16</v>
      </c>
      <c r="Z16" s="4" t="s">
        <v>15</v>
      </c>
      <c r="AA16" s="4" t="s">
        <v>14</v>
      </c>
      <c r="AB16" s="4" t="s">
        <v>13</v>
      </c>
    </row>
    <row r="17" spans="1:43" ht="43.5" customHeight="1" x14ac:dyDescent="0.2">
      <c r="A17" s="47"/>
      <c r="B17" s="48"/>
      <c r="C17" s="48"/>
      <c r="D17" s="48"/>
      <c r="E17" s="48"/>
      <c r="F17" s="48"/>
      <c r="G17" s="48"/>
      <c r="H17" s="48"/>
      <c r="I17" s="48"/>
      <c r="J17" s="5" t="s">
        <v>25</v>
      </c>
      <c r="K17" s="4" t="s">
        <v>15</v>
      </c>
      <c r="L17" s="4"/>
      <c r="M17" s="46" t="s">
        <v>32</v>
      </c>
      <c r="N17" s="46"/>
      <c r="P17" s="43" t="s">
        <v>169</v>
      </c>
      <c r="Q17" s="43"/>
      <c r="R17" s="43"/>
      <c r="T17" s="1" t="s">
        <v>133</v>
      </c>
      <c r="U17" s="5" t="s">
        <v>134</v>
      </c>
      <c r="V17" s="5" t="s">
        <v>135</v>
      </c>
      <c r="W17" s="5" t="s">
        <v>28</v>
      </c>
      <c r="X17" s="5" t="s">
        <v>27</v>
      </c>
      <c r="Y17" s="5" t="s">
        <v>26</v>
      </c>
      <c r="Z17" s="5" t="s">
        <v>25</v>
      </c>
      <c r="AA17" s="5" t="s">
        <v>23</v>
      </c>
      <c r="AB17" s="5" t="s">
        <v>21</v>
      </c>
    </row>
    <row r="18" spans="1:43" ht="43.5" customHeight="1" x14ac:dyDescent="0.2">
      <c r="A18" s="47"/>
      <c r="B18" s="48"/>
      <c r="C18" s="48"/>
      <c r="D18" s="48"/>
      <c r="E18" s="48"/>
      <c r="F18" s="48"/>
      <c r="G18" s="48"/>
      <c r="H18" s="48"/>
      <c r="I18" s="48"/>
      <c r="J18" s="5" t="s">
        <v>26</v>
      </c>
      <c r="K18" s="4" t="s">
        <v>16</v>
      </c>
      <c r="L18" s="4"/>
      <c r="M18" s="46" t="s">
        <v>33</v>
      </c>
      <c r="N18" s="46"/>
      <c r="P18" s="43"/>
      <c r="Q18" s="43"/>
      <c r="R18" s="43"/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43" ht="43.5" customHeight="1" x14ac:dyDescent="0.2">
      <c r="A19" s="47"/>
      <c r="B19" s="48"/>
      <c r="C19" s="48"/>
      <c r="D19" s="48"/>
      <c r="E19" s="48"/>
      <c r="F19" s="48"/>
      <c r="G19" s="48"/>
      <c r="H19" s="48"/>
      <c r="I19" s="48"/>
      <c r="J19" s="5" t="s">
        <v>27</v>
      </c>
      <c r="K19" s="4" t="s">
        <v>17</v>
      </c>
      <c r="L19" s="4"/>
      <c r="M19" s="46" t="s">
        <v>34</v>
      </c>
      <c r="N19" s="46"/>
      <c r="P19" s="62" t="s">
        <v>170</v>
      </c>
      <c r="Q19" s="63"/>
      <c r="R19" s="64"/>
      <c r="T19" s="65" t="str">
        <f>"0x"&amp;RIGHT("00"&amp;DEC2HEX(AB18*1+AA18*2+Z18*4+Y18*8+X18*16+W18*32+V18*64+U18*128),2)</f>
        <v>0x00</v>
      </c>
      <c r="U19" s="65"/>
      <c r="V19" s="65"/>
      <c r="W19" s="65"/>
      <c r="X19" s="65"/>
      <c r="Y19" s="65"/>
      <c r="Z19" s="65"/>
      <c r="AA19" s="65"/>
      <c r="AB19" s="65"/>
    </row>
    <row r="20" spans="1:43" ht="43.5" customHeight="1" x14ac:dyDescent="0.2">
      <c r="A20" s="47"/>
      <c r="B20" s="48"/>
      <c r="C20" s="48"/>
      <c r="D20" s="48"/>
      <c r="E20" s="48"/>
      <c r="F20" s="48"/>
      <c r="G20" s="48"/>
      <c r="H20" s="48"/>
      <c r="I20" s="48"/>
      <c r="J20" s="5" t="s">
        <v>28</v>
      </c>
      <c r="K20" s="4" t="s">
        <v>18</v>
      </c>
      <c r="L20" s="4"/>
      <c r="M20" s="46" t="s">
        <v>35</v>
      </c>
      <c r="N20" s="46"/>
    </row>
    <row r="21" spans="1:43" ht="43.5" customHeight="1" x14ac:dyDescent="0.2">
      <c r="A21" s="47"/>
      <c r="B21" s="48"/>
      <c r="C21" s="48"/>
      <c r="D21" s="48"/>
      <c r="E21" s="48"/>
      <c r="F21" s="48"/>
      <c r="G21" s="48"/>
      <c r="H21" s="48"/>
      <c r="I21" s="48"/>
      <c r="J21" s="5" t="s">
        <v>29</v>
      </c>
      <c r="K21" s="4" t="s">
        <v>19</v>
      </c>
      <c r="L21" s="4"/>
      <c r="M21" s="46" t="s">
        <v>36</v>
      </c>
      <c r="N21" s="46"/>
    </row>
    <row r="22" spans="1:43" ht="43.5" customHeight="1" x14ac:dyDescent="0.2">
      <c r="A22" s="47"/>
      <c r="B22" s="48"/>
      <c r="C22" s="48"/>
      <c r="D22" s="48"/>
      <c r="E22" s="48"/>
      <c r="F22" s="48"/>
      <c r="G22" s="48"/>
      <c r="H22" s="48"/>
      <c r="I22" s="48"/>
      <c r="J22" s="5" t="s">
        <v>30</v>
      </c>
      <c r="K22" s="4" t="s">
        <v>20</v>
      </c>
      <c r="L22" s="4"/>
      <c r="M22" s="46" t="s">
        <v>37</v>
      </c>
      <c r="N22" s="46"/>
    </row>
    <row r="23" spans="1:43" ht="43.5" customHeight="1" x14ac:dyDescent="0.2">
      <c r="J23" s="3"/>
      <c r="M23" s="28"/>
      <c r="N23" s="28"/>
    </row>
    <row r="24" spans="1:43" ht="43.5" customHeight="1" x14ac:dyDescent="0.2">
      <c r="J24" s="3"/>
      <c r="M24" s="28"/>
      <c r="N24" s="28"/>
    </row>
    <row r="25" spans="1:43" ht="48" customHeight="1" x14ac:dyDescent="0.2">
      <c r="A25" s="47" t="s">
        <v>41</v>
      </c>
      <c r="B25" s="48" t="e" vm="5">
        <v>#VALUE!</v>
      </c>
      <c r="C25" s="48"/>
      <c r="D25" s="48"/>
      <c r="E25" s="48"/>
      <c r="F25" s="48"/>
      <c r="G25" s="48"/>
      <c r="H25" s="48"/>
      <c r="I25" s="48"/>
      <c r="J25" s="5" t="s">
        <v>44</v>
      </c>
      <c r="K25" s="4" t="s">
        <v>58</v>
      </c>
      <c r="L25" s="4"/>
      <c r="M25" s="8" t="s">
        <v>50</v>
      </c>
      <c r="N25" s="4" t="s">
        <v>13</v>
      </c>
      <c r="P25" s="56" t="s">
        <v>50</v>
      </c>
      <c r="Q25" s="57"/>
      <c r="T25" s="49" t="s">
        <v>256</v>
      </c>
      <c r="U25" s="9">
        <v>0</v>
      </c>
      <c r="V25" s="9">
        <v>1</v>
      </c>
      <c r="W25" s="9">
        <v>2</v>
      </c>
      <c r="X25" s="9">
        <v>3</v>
      </c>
      <c r="Y25" s="9">
        <v>4</v>
      </c>
      <c r="Z25" s="9">
        <v>5</v>
      </c>
      <c r="AA25" s="9">
        <v>6</v>
      </c>
      <c r="AB25" s="9">
        <v>7</v>
      </c>
      <c r="AC25" s="9">
        <v>8</v>
      </c>
      <c r="AD25" s="9">
        <v>9</v>
      </c>
      <c r="AE25" s="9">
        <v>10</v>
      </c>
      <c r="AF25" s="9">
        <v>11</v>
      </c>
      <c r="AG25" s="9">
        <v>12</v>
      </c>
      <c r="AH25" s="9">
        <v>13</v>
      </c>
      <c r="AI25" s="9">
        <v>14</v>
      </c>
      <c r="AJ25" s="9">
        <v>15</v>
      </c>
      <c r="AK25" s="9">
        <v>16</v>
      </c>
      <c r="AL25" s="9">
        <v>17</v>
      </c>
      <c r="AM25" s="9">
        <v>18</v>
      </c>
      <c r="AN25" s="9">
        <v>19</v>
      </c>
      <c r="AO25" s="78" t="s">
        <v>255</v>
      </c>
      <c r="AP25" s="79"/>
      <c r="AQ25" s="79"/>
    </row>
    <row r="26" spans="1:43" ht="48" customHeight="1" x14ac:dyDescent="0.2">
      <c r="A26" s="47"/>
      <c r="B26" s="48"/>
      <c r="C26" s="48"/>
      <c r="D26" s="48"/>
      <c r="E26" s="48"/>
      <c r="F26" s="48"/>
      <c r="G26" s="48"/>
      <c r="H26" s="48"/>
      <c r="I26" s="48"/>
      <c r="J26" s="5" t="s">
        <v>42</v>
      </c>
      <c r="K26" s="4" t="s">
        <v>59</v>
      </c>
      <c r="L26" s="4"/>
      <c r="M26" s="10" t="s">
        <v>51</v>
      </c>
      <c r="N26" s="4" t="s">
        <v>14</v>
      </c>
      <c r="O26" s="54" t="s">
        <v>55</v>
      </c>
      <c r="R26" s="51" t="s">
        <v>51</v>
      </c>
      <c r="T26" s="50"/>
      <c r="U26" s="11">
        <v>0</v>
      </c>
      <c r="V26" s="11">
        <v>1</v>
      </c>
      <c r="W26" s="11">
        <v>2</v>
      </c>
      <c r="X26" s="11">
        <v>3</v>
      </c>
      <c r="Y26" s="11">
        <v>4</v>
      </c>
      <c r="Z26" s="11">
        <v>5</v>
      </c>
      <c r="AA26" s="11">
        <v>6</v>
      </c>
      <c r="AB26" s="11">
        <v>7</v>
      </c>
      <c r="AC26" s="11">
        <v>8</v>
      </c>
      <c r="AD26" s="11">
        <v>9</v>
      </c>
      <c r="AE26" s="11" t="s">
        <v>87</v>
      </c>
      <c r="AF26" s="11" t="s">
        <v>86</v>
      </c>
      <c r="AG26" s="11" t="s">
        <v>85</v>
      </c>
      <c r="AH26" s="11" t="s">
        <v>88</v>
      </c>
      <c r="AI26" s="11" t="s">
        <v>89</v>
      </c>
      <c r="AJ26" s="11" t="s">
        <v>90</v>
      </c>
      <c r="AK26" s="11" t="s">
        <v>91</v>
      </c>
      <c r="AL26" s="11" t="s">
        <v>92</v>
      </c>
      <c r="AM26" s="11" t="s">
        <v>93</v>
      </c>
      <c r="AN26" s="11" t="s">
        <v>94</v>
      </c>
      <c r="AO26" s="78"/>
      <c r="AP26" s="79"/>
      <c r="AQ26" s="79"/>
    </row>
    <row r="27" spans="1:43" ht="48" customHeight="1" x14ac:dyDescent="0.2">
      <c r="A27" s="47"/>
      <c r="B27" s="48"/>
      <c r="C27" s="48"/>
      <c r="D27" s="48"/>
      <c r="E27" s="48"/>
      <c r="F27" s="48"/>
      <c r="G27" s="48"/>
      <c r="H27" s="48"/>
      <c r="I27" s="48"/>
      <c r="J27" s="5" t="s">
        <v>43</v>
      </c>
      <c r="K27" s="4" t="s">
        <v>60</v>
      </c>
      <c r="L27" s="4"/>
      <c r="M27" s="12" t="s">
        <v>52</v>
      </c>
      <c r="N27" s="4" t="s">
        <v>15</v>
      </c>
      <c r="O27" s="54"/>
      <c r="R27" s="51"/>
      <c r="T27" s="50"/>
      <c r="U27" s="13" t="s">
        <v>127</v>
      </c>
      <c r="V27" s="13" t="s">
        <v>99</v>
      </c>
      <c r="W27" s="13" t="s">
        <v>100</v>
      </c>
      <c r="X27" s="13" t="s">
        <v>101</v>
      </c>
      <c r="Y27" s="13" t="s">
        <v>102</v>
      </c>
      <c r="Z27" s="13" t="s">
        <v>103</v>
      </c>
      <c r="AA27" s="13" t="s">
        <v>104</v>
      </c>
      <c r="AB27" s="13" t="s">
        <v>105</v>
      </c>
      <c r="AC27" s="13" t="s">
        <v>106</v>
      </c>
      <c r="AD27" s="13" t="s">
        <v>107</v>
      </c>
      <c r="AE27" s="13" t="s">
        <v>108</v>
      </c>
      <c r="AF27" s="13" t="s">
        <v>109</v>
      </c>
      <c r="AG27" s="13" t="s">
        <v>110</v>
      </c>
      <c r="AH27" s="13" t="s">
        <v>111</v>
      </c>
      <c r="AI27" s="13" t="s">
        <v>112</v>
      </c>
      <c r="AJ27" s="13" t="s">
        <v>113</v>
      </c>
      <c r="AK27" s="13" t="s">
        <v>114</v>
      </c>
      <c r="AL27" s="13" t="s">
        <v>115</v>
      </c>
      <c r="AM27" s="13" t="s">
        <v>116</v>
      </c>
      <c r="AN27" s="13" t="s">
        <v>117</v>
      </c>
      <c r="AO27" s="78"/>
      <c r="AP27" s="79"/>
      <c r="AQ27" s="79"/>
    </row>
    <row r="28" spans="1:43" ht="48" customHeight="1" x14ac:dyDescent="0.2">
      <c r="A28" s="47"/>
      <c r="B28" s="48"/>
      <c r="C28" s="48"/>
      <c r="D28" s="48"/>
      <c r="E28" s="48"/>
      <c r="F28" s="48"/>
      <c r="G28" s="48"/>
      <c r="H28" s="48"/>
      <c r="I28" s="48"/>
      <c r="J28" s="5" t="s">
        <v>45</v>
      </c>
      <c r="K28" s="4" t="s">
        <v>61</v>
      </c>
      <c r="L28" s="4"/>
      <c r="M28" s="14" t="s">
        <v>53</v>
      </c>
      <c r="N28" s="4" t="s">
        <v>16</v>
      </c>
      <c r="P28" s="58" t="s">
        <v>56</v>
      </c>
      <c r="Q28" s="59"/>
      <c r="T28" s="50"/>
      <c r="U28" s="9">
        <v>20</v>
      </c>
      <c r="V28" s="9">
        <v>21</v>
      </c>
      <c r="W28" s="9">
        <v>22</v>
      </c>
      <c r="X28" s="9">
        <v>23</v>
      </c>
      <c r="Y28" s="9">
        <v>24</v>
      </c>
      <c r="Z28" s="9">
        <v>25</v>
      </c>
      <c r="AA28" s="9">
        <v>26</v>
      </c>
      <c r="AB28" s="9">
        <v>27</v>
      </c>
      <c r="AC28" s="9">
        <v>28</v>
      </c>
      <c r="AD28" s="9">
        <v>29</v>
      </c>
      <c r="AE28" s="9">
        <v>30</v>
      </c>
      <c r="AF28" s="9">
        <v>31</v>
      </c>
      <c r="AG28" s="9">
        <v>32</v>
      </c>
      <c r="AH28" s="9">
        <v>33</v>
      </c>
      <c r="AI28" s="9">
        <v>34</v>
      </c>
      <c r="AJ28" s="9">
        <v>35</v>
      </c>
      <c r="AK28" s="9">
        <v>36</v>
      </c>
      <c r="AL28" s="9">
        <v>37</v>
      </c>
      <c r="AM28" s="9">
        <v>38</v>
      </c>
      <c r="AN28" s="9">
        <v>39</v>
      </c>
    </row>
    <row r="29" spans="1:43" ht="48" customHeight="1" x14ac:dyDescent="0.2">
      <c r="A29" s="47"/>
      <c r="B29" s="48"/>
      <c r="C29" s="48"/>
      <c r="D29" s="48"/>
      <c r="E29" s="48"/>
      <c r="F29" s="48"/>
      <c r="G29" s="48"/>
      <c r="H29" s="48"/>
      <c r="I29" s="48"/>
      <c r="J29" s="5" t="s">
        <v>46</v>
      </c>
      <c r="K29" s="4" t="s">
        <v>62</v>
      </c>
      <c r="L29" s="4"/>
      <c r="M29" s="15" t="s">
        <v>54</v>
      </c>
      <c r="N29" s="4" t="s">
        <v>17</v>
      </c>
      <c r="O29" s="53" t="s">
        <v>54</v>
      </c>
      <c r="R29" s="52" t="s">
        <v>52</v>
      </c>
      <c r="T29" s="50"/>
      <c r="U29" s="16" t="s">
        <v>50</v>
      </c>
      <c r="V29" s="16" t="s">
        <v>51</v>
      </c>
      <c r="W29" s="16" t="s">
        <v>52</v>
      </c>
      <c r="X29" s="16" t="s">
        <v>53</v>
      </c>
      <c r="Y29" s="16" t="s">
        <v>54</v>
      </c>
      <c r="Z29" s="16" t="s">
        <v>55</v>
      </c>
      <c r="AA29" s="16" t="s">
        <v>56</v>
      </c>
      <c r="AB29" s="16" t="s">
        <v>66</v>
      </c>
      <c r="AC29" s="16" t="s">
        <v>67</v>
      </c>
      <c r="AD29" s="16" t="s">
        <v>68</v>
      </c>
      <c r="AE29" s="16" t="s">
        <v>69</v>
      </c>
      <c r="AF29" s="16" t="s">
        <v>70</v>
      </c>
      <c r="AG29" s="16" t="s">
        <v>71</v>
      </c>
      <c r="AH29" s="16" t="s">
        <v>72</v>
      </c>
      <c r="AI29" s="16" t="s">
        <v>73</v>
      </c>
      <c r="AJ29" s="16" t="s">
        <v>74</v>
      </c>
      <c r="AK29" s="16" t="s">
        <v>75</v>
      </c>
      <c r="AL29" s="16" t="s">
        <v>76</v>
      </c>
      <c r="AM29" s="16" t="s">
        <v>77</v>
      </c>
      <c r="AN29" s="16" t="s">
        <v>78</v>
      </c>
    </row>
    <row r="30" spans="1:43" ht="48" customHeight="1" x14ac:dyDescent="0.2">
      <c r="A30" s="47"/>
      <c r="B30" s="48"/>
      <c r="C30" s="48"/>
      <c r="D30" s="48"/>
      <c r="E30" s="48"/>
      <c r="F30" s="48"/>
      <c r="G30" s="48"/>
      <c r="H30" s="48"/>
      <c r="I30" s="48"/>
      <c r="J30" s="5" t="s">
        <v>47</v>
      </c>
      <c r="K30" s="4" t="s">
        <v>63</v>
      </c>
      <c r="L30" s="4"/>
      <c r="M30" s="17" t="s">
        <v>55</v>
      </c>
      <c r="N30" s="4" t="s">
        <v>18</v>
      </c>
      <c r="O30" s="53"/>
      <c r="R30" s="52"/>
      <c r="T30" s="50"/>
      <c r="U30" s="13" t="s">
        <v>118</v>
      </c>
      <c r="V30" s="13" t="s">
        <v>119</v>
      </c>
      <c r="W30" s="13" t="s">
        <v>120</v>
      </c>
      <c r="X30" s="13" t="s">
        <v>127</v>
      </c>
      <c r="Y30" s="13" t="s">
        <v>128</v>
      </c>
      <c r="Z30" s="13" t="s">
        <v>129</v>
      </c>
      <c r="AA30" s="13" t="s">
        <v>104</v>
      </c>
      <c r="AB30" s="13" t="s">
        <v>130</v>
      </c>
      <c r="AC30" s="13" t="s">
        <v>131</v>
      </c>
      <c r="AD30" s="13" t="s">
        <v>132</v>
      </c>
      <c r="AE30" s="13" t="s">
        <v>95</v>
      </c>
      <c r="AF30" s="13" t="s">
        <v>95</v>
      </c>
      <c r="AG30" s="13" t="s">
        <v>95</v>
      </c>
      <c r="AH30" s="13" t="s">
        <v>95</v>
      </c>
      <c r="AI30" s="13" t="s">
        <v>95</v>
      </c>
      <c r="AJ30" s="13" t="s">
        <v>95</v>
      </c>
      <c r="AK30" s="13" t="s">
        <v>95</v>
      </c>
      <c r="AL30" s="13" t="s">
        <v>95</v>
      </c>
      <c r="AM30" s="13" t="s">
        <v>95</v>
      </c>
      <c r="AN30" s="13" t="s">
        <v>95</v>
      </c>
    </row>
    <row r="31" spans="1:43" ht="48" customHeight="1" x14ac:dyDescent="0.2">
      <c r="A31" s="47"/>
      <c r="B31" s="48"/>
      <c r="C31" s="48"/>
      <c r="D31" s="48"/>
      <c r="E31" s="48"/>
      <c r="F31" s="48"/>
      <c r="G31" s="48"/>
      <c r="H31" s="48"/>
      <c r="I31" s="48"/>
      <c r="J31" s="5" t="s">
        <v>48</v>
      </c>
      <c r="K31" s="4" t="s">
        <v>64</v>
      </c>
      <c r="L31" s="4"/>
      <c r="M31" s="18" t="s">
        <v>56</v>
      </c>
      <c r="N31" s="4" t="s">
        <v>19</v>
      </c>
      <c r="P31" s="60" t="s">
        <v>53</v>
      </c>
      <c r="Q31" s="61"/>
      <c r="S31" s="21" t="s">
        <v>57</v>
      </c>
      <c r="T31" s="50"/>
      <c r="U31" s="19">
        <v>40</v>
      </c>
      <c r="V31" s="19">
        <v>41</v>
      </c>
      <c r="W31" s="19">
        <v>42</v>
      </c>
      <c r="X31" s="19">
        <v>43</v>
      </c>
      <c r="Y31" s="19">
        <v>44</v>
      </c>
      <c r="Z31" s="19">
        <v>45</v>
      </c>
      <c r="AA31" s="19">
        <v>46</v>
      </c>
      <c r="AB31" s="19">
        <v>47</v>
      </c>
      <c r="AC31" s="19">
        <v>48</v>
      </c>
      <c r="AD31" s="19">
        <v>49</v>
      </c>
      <c r="AE31" s="19">
        <v>50</v>
      </c>
      <c r="AF31" s="19">
        <v>51</v>
      </c>
      <c r="AG31" s="19">
        <v>52</v>
      </c>
      <c r="AH31" s="19">
        <v>53</v>
      </c>
      <c r="AI31" s="19">
        <v>54</v>
      </c>
      <c r="AJ31" s="19">
        <v>55</v>
      </c>
      <c r="AK31" s="19">
        <v>56</v>
      </c>
      <c r="AL31" s="19">
        <v>57</v>
      </c>
      <c r="AM31" s="19">
        <v>58</v>
      </c>
      <c r="AN31" s="19">
        <v>59</v>
      </c>
    </row>
    <row r="32" spans="1:43" ht="48" customHeight="1" x14ac:dyDescent="0.2">
      <c r="A32" s="47"/>
      <c r="B32" s="48"/>
      <c r="C32" s="48"/>
      <c r="D32" s="48"/>
      <c r="E32" s="48"/>
      <c r="F32" s="48"/>
      <c r="G32" s="48"/>
      <c r="H32" s="48"/>
      <c r="I32" s="48"/>
      <c r="J32" s="5" t="s">
        <v>49</v>
      </c>
      <c r="K32" s="4" t="s">
        <v>65</v>
      </c>
      <c r="L32" s="4"/>
      <c r="M32" s="20" t="s">
        <v>57</v>
      </c>
      <c r="N32" s="4" t="s">
        <v>20</v>
      </c>
      <c r="S32" s="22"/>
      <c r="T32" s="50"/>
      <c r="U32" s="16" t="s">
        <v>79</v>
      </c>
      <c r="V32" s="16" t="s">
        <v>80</v>
      </c>
      <c r="W32" s="16" t="s">
        <v>81</v>
      </c>
      <c r="X32" s="16" t="s">
        <v>82</v>
      </c>
      <c r="Y32" s="16" t="s">
        <v>83</v>
      </c>
      <c r="Z32" s="16" t="s">
        <v>84</v>
      </c>
      <c r="AA32" s="16" t="s">
        <v>192</v>
      </c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48" customHeight="1" x14ac:dyDescent="0.2">
      <c r="A33" s="47"/>
      <c r="B33" s="48"/>
      <c r="C33" s="48"/>
      <c r="D33" s="48"/>
      <c r="E33" s="48"/>
      <c r="F33" s="48"/>
      <c r="G33" s="48"/>
      <c r="H33" s="48"/>
      <c r="I33" s="48"/>
      <c r="J33" s="55" t="s">
        <v>137</v>
      </c>
      <c r="K33" s="55"/>
      <c r="L33" s="55"/>
      <c r="M33" s="55"/>
      <c r="N33" s="55"/>
      <c r="T33" s="50"/>
      <c r="U33" s="13" t="s">
        <v>96</v>
      </c>
      <c r="V33" s="13" t="s">
        <v>96</v>
      </c>
      <c r="W33" s="13" t="s">
        <v>95</v>
      </c>
      <c r="X33" s="13" t="s">
        <v>95</v>
      </c>
      <c r="Y33" s="13" t="s">
        <v>95</v>
      </c>
      <c r="Z33" s="13" t="s">
        <v>95</v>
      </c>
      <c r="AA33" s="13" t="s">
        <v>95</v>
      </c>
      <c r="AB33" s="13" t="s">
        <v>95</v>
      </c>
      <c r="AC33" s="13" t="s">
        <v>95</v>
      </c>
      <c r="AD33" s="13" t="s">
        <v>95</v>
      </c>
      <c r="AE33" s="13" t="s">
        <v>95</v>
      </c>
      <c r="AF33" s="13" t="s">
        <v>95</v>
      </c>
      <c r="AG33" s="13" t="s">
        <v>95</v>
      </c>
      <c r="AH33" s="13" t="s">
        <v>95</v>
      </c>
      <c r="AI33" s="13" t="s">
        <v>95</v>
      </c>
      <c r="AJ33" s="13" t="s">
        <v>95</v>
      </c>
      <c r="AK33" s="13" t="s">
        <v>95</v>
      </c>
      <c r="AL33" s="13" t="s">
        <v>95</v>
      </c>
      <c r="AM33" s="13" t="s">
        <v>95</v>
      </c>
      <c r="AN33" s="13" t="s">
        <v>95</v>
      </c>
    </row>
    <row r="34" spans="1:40" ht="29.25" customHeight="1" x14ac:dyDescent="0.2"/>
    <row r="35" spans="1:40" ht="29.25" customHeight="1" x14ac:dyDescent="0.2"/>
    <row r="36" spans="1:40" ht="36" customHeight="1" x14ac:dyDescent="0.2">
      <c r="A36" s="47" t="s">
        <v>193</v>
      </c>
      <c r="B36" s="48" t="e" vm="6">
        <v>#VALUE!</v>
      </c>
      <c r="C36" s="48"/>
      <c r="D36" s="48"/>
      <c r="E36" s="48"/>
      <c r="F36" s="48"/>
      <c r="G36" s="48"/>
      <c r="H36" s="48"/>
      <c r="I36" s="48"/>
      <c r="J36" s="4"/>
      <c r="K36" s="4" t="s">
        <v>198</v>
      </c>
      <c r="L36" s="4" t="s">
        <v>199</v>
      </c>
      <c r="M36" s="48" t="e" vm="7">
        <v>#VALUE!</v>
      </c>
      <c r="N36" s="48"/>
      <c r="O36" s="48"/>
      <c r="P36" s="48"/>
      <c r="Q36" s="48"/>
      <c r="R36" s="48"/>
      <c r="S36" s="48"/>
    </row>
    <row r="37" spans="1:40" ht="36" customHeight="1" x14ac:dyDescent="0.2">
      <c r="A37" s="47"/>
      <c r="B37" s="48"/>
      <c r="C37" s="48"/>
      <c r="D37" s="48"/>
      <c r="E37" s="48"/>
      <c r="F37" s="48"/>
      <c r="G37" s="48"/>
      <c r="H37" s="48"/>
      <c r="I37" s="48"/>
      <c r="J37" s="5" t="s">
        <v>194</v>
      </c>
      <c r="K37" s="4" t="s">
        <v>200</v>
      </c>
      <c r="L37" s="29" t="s">
        <v>195</v>
      </c>
      <c r="M37" s="48"/>
      <c r="N37" s="48"/>
      <c r="O37" s="48"/>
      <c r="P37" s="48"/>
      <c r="Q37" s="48"/>
      <c r="R37" s="48"/>
      <c r="S37" s="48"/>
    </row>
    <row r="38" spans="1:40" ht="36" customHeight="1" x14ac:dyDescent="0.2">
      <c r="A38" s="47"/>
      <c r="B38" s="48"/>
      <c r="C38" s="48"/>
      <c r="D38" s="48"/>
      <c r="E38" s="48"/>
      <c r="F38" s="48"/>
      <c r="G38" s="48"/>
      <c r="H38" s="48"/>
      <c r="I38" s="48"/>
      <c r="J38" s="4"/>
      <c r="K38" s="4"/>
      <c r="L38" s="29"/>
      <c r="M38" s="48"/>
      <c r="N38" s="48"/>
      <c r="O38" s="48"/>
      <c r="P38" s="48"/>
      <c r="Q38" s="48"/>
      <c r="R38" s="48"/>
      <c r="S38" s="48"/>
    </row>
    <row r="39" spans="1:40" ht="36" customHeight="1" x14ac:dyDescent="0.2">
      <c r="A39" s="47"/>
      <c r="B39" s="48"/>
      <c r="C39" s="48"/>
      <c r="D39" s="48"/>
      <c r="E39" s="48"/>
      <c r="F39" s="48"/>
      <c r="G39" s="48"/>
      <c r="H39" s="48"/>
      <c r="I39" s="48"/>
      <c r="J39" s="5" t="s">
        <v>196</v>
      </c>
      <c r="K39" s="4" t="s">
        <v>201</v>
      </c>
      <c r="L39" s="29" t="s">
        <v>197</v>
      </c>
      <c r="M39" s="48"/>
      <c r="N39" s="48"/>
      <c r="O39" s="48"/>
      <c r="P39" s="48"/>
      <c r="Q39" s="48"/>
      <c r="R39" s="48"/>
      <c r="S39" s="48"/>
    </row>
    <row r="40" spans="1:40" ht="36" customHeight="1" x14ac:dyDescent="0.2">
      <c r="A40" s="47"/>
      <c r="B40" s="48"/>
      <c r="C40" s="48"/>
      <c r="D40" s="48"/>
      <c r="E40" s="48"/>
      <c r="F40" s="48"/>
      <c r="G40" s="48"/>
      <c r="H40" s="48"/>
      <c r="I40" s="48"/>
      <c r="J40" s="4"/>
      <c r="K40" s="4"/>
      <c r="L40" s="29"/>
      <c r="M40" s="48"/>
      <c r="N40" s="48"/>
      <c r="O40" s="48"/>
      <c r="P40" s="48"/>
      <c r="Q40" s="48"/>
      <c r="R40" s="48"/>
      <c r="S40" s="48"/>
    </row>
    <row r="41" spans="1:40" ht="36" customHeight="1" x14ac:dyDescent="0.2">
      <c r="A41" s="47"/>
      <c r="B41" s="48"/>
      <c r="C41" s="48"/>
      <c r="D41" s="48"/>
      <c r="E41" s="48"/>
      <c r="F41" s="48"/>
      <c r="G41" s="48"/>
      <c r="H41" s="48"/>
      <c r="I41" s="48"/>
      <c r="J41" s="4"/>
      <c r="K41" s="4"/>
      <c r="L41" s="29"/>
      <c r="M41" s="48"/>
      <c r="N41" s="48"/>
      <c r="O41" s="48"/>
      <c r="P41" s="48"/>
      <c r="Q41" s="48"/>
      <c r="R41" s="48"/>
      <c r="S41" s="48"/>
    </row>
    <row r="42" spans="1:40" ht="36" customHeight="1" x14ac:dyDescent="0.2">
      <c r="A42" s="47"/>
      <c r="B42" s="48"/>
      <c r="C42" s="48"/>
      <c r="D42" s="48"/>
      <c r="E42" s="48"/>
      <c r="F42" s="48"/>
      <c r="G42" s="48"/>
      <c r="H42" s="48"/>
      <c r="I42" s="48"/>
      <c r="J42" s="4"/>
      <c r="K42" s="4"/>
      <c r="L42" s="29"/>
      <c r="M42" s="48"/>
      <c r="N42" s="48"/>
      <c r="O42" s="48"/>
      <c r="P42" s="48"/>
      <c r="Q42" s="48"/>
      <c r="R42" s="48"/>
      <c r="S42" s="48"/>
    </row>
    <row r="43" spans="1:40" ht="36" customHeight="1" x14ac:dyDescent="0.2">
      <c r="A43" s="47"/>
      <c r="B43" s="48"/>
      <c r="C43" s="48"/>
      <c r="D43" s="48"/>
      <c r="E43" s="48"/>
      <c r="F43" s="48"/>
      <c r="G43" s="48"/>
      <c r="H43" s="48"/>
      <c r="I43" s="48"/>
      <c r="J43" s="4"/>
      <c r="K43" s="4"/>
      <c r="L43" s="29"/>
      <c r="M43" s="48"/>
      <c r="N43" s="48"/>
      <c r="O43" s="48"/>
      <c r="P43" s="48"/>
      <c r="Q43" s="48"/>
      <c r="R43" s="48"/>
      <c r="S43" s="48"/>
    </row>
    <row r="44" spans="1:40" ht="36" customHeight="1" x14ac:dyDescent="0.2">
      <c r="A44" s="47"/>
      <c r="B44" s="48"/>
      <c r="C44" s="48"/>
      <c r="D44" s="48"/>
      <c r="E44" s="48"/>
      <c r="F44" s="48"/>
      <c r="G44" s="48"/>
      <c r="H44" s="48"/>
      <c r="I44" s="48"/>
      <c r="J44" s="4"/>
      <c r="K44" s="4"/>
      <c r="L44" s="29"/>
      <c r="M44" s="48"/>
      <c r="N44" s="48"/>
      <c r="O44" s="48"/>
      <c r="P44" s="48"/>
      <c r="Q44" s="48"/>
      <c r="R44" s="48"/>
      <c r="S44" s="48"/>
    </row>
    <row r="45" spans="1:40" ht="29.25" customHeight="1" x14ac:dyDescent="0.2"/>
    <row r="46" spans="1:40" ht="29.25" customHeight="1" x14ac:dyDescent="0.2"/>
    <row r="47" spans="1:40" ht="29.25" customHeight="1" x14ac:dyDescent="0.2">
      <c r="A47" s="47" t="s">
        <v>202</v>
      </c>
      <c r="B47" s="48" t="e" vm="8">
        <v>#VALUE!</v>
      </c>
      <c r="C47" s="48"/>
      <c r="D47" s="48"/>
      <c r="E47" s="48"/>
      <c r="F47" s="48" t="e" vm="9">
        <v>#VALUE!</v>
      </c>
      <c r="G47" s="48"/>
      <c r="H47" s="48"/>
      <c r="I47" s="48"/>
      <c r="J47" s="48" t="e" vm="10">
        <v>#VALUE!</v>
      </c>
      <c r="K47" s="48"/>
      <c r="L47" s="48"/>
      <c r="M47" s="48"/>
    </row>
    <row r="48" spans="1:40" ht="29.25" customHeight="1" x14ac:dyDescent="0.2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</row>
    <row r="49" spans="1:13" ht="29.25" customHeight="1" x14ac:dyDescent="0.2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</row>
    <row r="50" spans="1:13" ht="29.25" customHeight="1" x14ac:dyDescent="0.2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</row>
    <row r="51" spans="1:13" ht="29.25" customHeight="1" x14ac:dyDescent="0.2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</row>
    <row r="52" spans="1:13" ht="29.25" customHeight="1" x14ac:dyDescent="0.2">
      <c r="A52" s="47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</row>
    <row r="53" spans="1:13" ht="29.25" customHeight="1" x14ac:dyDescent="0.2">
      <c r="A53" s="4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 ht="29.25" customHeight="1" x14ac:dyDescent="0.2">
      <c r="A54" s="47"/>
      <c r="B54" s="5" t="s">
        <v>211</v>
      </c>
      <c r="C54" s="4" t="s">
        <v>212</v>
      </c>
      <c r="D54" s="29" t="s">
        <v>215</v>
      </c>
      <c r="E54" s="4"/>
      <c r="F54" s="5" t="s">
        <v>209</v>
      </c>
      <c r="G54" s="4" t="s">
        <v>207</v>
      </c>
      <c r="H54" s="5" t="s">
        <v>208</v>
      </c>
      <c r="I54" s="4" t="s">
        <v>210</v>
      </c>
      <c r="J54" s="5" t="s">
        <v>203</v>
      </c>
      <c r="K54" s="4" t="s">
        <v>204</v>
      </c>
      <c r="L54" s="5" t="s">
        <v>205</v>
      </c>
      <c r="M54" s="4" t="s">
        <v>206</v>
      </c>
    </row>
    <row r="55" spans="1:13" ht="26.25" customHeight="1" x14ac:dyDescent="0.2"/>
    <row r="56" spans="1:13" ht="26.25" customHeight="1" x14ac:dyDescent="0.2"/>
    <row r="57" spans="1:13" x14ac:dyDescent="0.2">
      <c r="A57" s="47" t="s">
        <v>213</v>
      </c>
      <c r="B57" s="48" t="e" vm="11">
        <v>#VALUE!</v>
      </c>
      <c r="C57" s="48"/>
      <c r="D57" s="48"/>
      <c r="E57" s="48"/>
      <c r="F57" s="48"/>
      <c r="G57" s="48"/>
      <c r="H57" s="4"/>
      <c r="I57" s="4"/>
    </row>
    <row r="58" spans="1:13" x14ac:dyDescent="0.2">
      <c r="A58" s="47"/>
      <c r="B58" s="48"/>
      <c r="C58" s="48"/>
      <c r="D58" s="48"/>
      <c r="E58" s="48"/>
      <c r="F58" s="48"/>
      <c r="G58" s="48"/>
      <c r="H58" s="5" t="s">
        <v>214</v>
      </c>
      <c r="I58" s="4" t="s">
        <v>212</v>
      </c>
    </row>
    <row r="59" spans="1:13" x14ac:dyDescent="0.2">
      <c r="A59" s="47"/>
      <c r="B59" s="48"/>
      <c r="C59" s="48"/>
      <c r="D59" s="48"/>
      <c r="E59" s="48"/>
      <c r="F59" s="48"/>
      <c r="G59" s="48"/>
      <c r="H59" s="27"/>
      <c r="I59" s="27"/>
    </row>
    <row r="60" spans="1:13" ht="16.5" customHeight="1" x14ac:dyDescent="0.2">
      <c r="A60" s="47"/>
      <c r="B60" s="48"/>
      <c r="C60" s="48"/>
      <c r="D60" s="48"/>
      <c r="E60" s="48"/>
      <c r="F60" s="48"/>
      <c r="G60" s="48"/>
      <c r="H60" s="90" t="s">
        <v>216</v>
      </c>
      <c r="I60" s="90"/>
      <c r="J60" s="90"/>
    </row>
    <row r="61" spans="1:13" x14ac:dyDescent="0.2">
      <c r="A61" s="47"/>
      <c r="B61" s="48"/>
      <c r="C61" s="48"/>
      <c r="D61" s="48"/>
      <c r="E61" s="48"/>
      <c r="F61" s="48"/>
      <c r="G61" s="48"/>
      <c r="H61" s="90"/>
      <c r="I61" s="90"/>
      <c r="J61" s="90"/>
    </row>
    <row r="62" spans="1:13" x14ac:dyDescent="0.2">
      <c r="A62" s="47"/>
      <c r="B62" s="48"/>
      <c r="C62" s="48"/>
      <c r="D62" s="48"/>
      <c r="E62" s="48"/>
      <c r="F62" s="48"/>
      <c r="G62" s="48"/>
      <c r="H62" s="90"/>
      <c r="I62" s="90"/>
      <c r="J62" s="90"/>
    </row>
    <row r="63" spans="1:13" x14ac:dyDescent="0.2">
      <c r="A63" s="47"/>
      <c r="B63" s="48"/>
      <c r="C63" s="48"/>
      <c r="D63" s="48"/>
      <c r="E63" s="48"/>
      <c r="F63" s="48"/>
      <c r="G63" s="48"/>
      <c r="H63" s="90"/>
      <c r="I63" s="90"/>
      <c r="J63" s="90"/>
    </row>
    <row r="64" spans="1:13" x14ac:dyDescent="0.2">
      <c r="A64" s="47"/>
      <c r="B64" s="48"/>
      <c r="C64" s="48"/>
      <c r="D64" s="48"/>
      <c r="E64" s="48"/>
      <c r="F64" s="48"/>
      <c r="G64" s="48"/>
      <c r="H64" s="90"/>
      <c r="I64" s="90"/>
      <c r="J64" s="90"/>
    </row>
    <row r="65" spans="1:35" x14ac:dyDescent="0.2">
      <c r="A65" s="47"/>
      <c r="B65" s="48"/>
      <c r="C65" s="48"/>
      <c r="D65" s="48"/>
      <c r="E65" s="48"/>
      <c r="F65" s="48"/>
      <c r="G65" s="48"/>
      <c r="H65" s="90"/>
      <c r="I65" s="90"/>
      <c r="J65" s="90"/>
    </row>
    <row r="66" spans="1:35" x14ac:dyDescent="0.2">
      <c r="A66" s="47"/>
      <c r="B66" s="48"/>
      <c r="C66" s="48"/>
      <c r="D66" s="48"/>
      <c r="E66" s="48"/>
      <c r="F66" s="48"/>
      <c r="G66" s="48"/>
      <c r="H66" s="90"/>
      <c r="I66" s="90"/>
      <c r="J66" s="90"/>
    </row>
    <row r="67" spans="1:35" ht="23.25" customHeight="1" x14ac:dyDescent="0.2"/>
    <row r="68" spans="1:35" ht="23.25" customHeight="1" x14ac:dyDescent="0.2"/>
    <row r="69" spans="1:35" x14ac:dyDescent="0.2">
      <c r="A69" s="47" t="s">
        <v>217</v>
      </c>
      <c r="B69" s="48" t="e" vm="12">
        <v>#VALUE!</v>
      </c>
      <c r="C69" s="48"/>
      <c r="D69" s="48"/>
      <c r="E69" s="48"/>
      <c r="F69" s="48"/>
      <c r="G69" s="48"/>
      <c r="H69" s="4" t="s">
        <v>202</v>
      </c>
      <c r="I69" s="4" t="s">
        <v>224</v>
      </c>
      <c r="K69" s="96" t="s">
        <v>282</v>
      </c>
      <c r="L69" s="96"/>
      <c r="M69" s="96"/>
      <c r="N69" s="96"/>
      <c r="O69" s="100" t="s">
        <v>283</v>
      </c>
      <c r="P69" s="100"/>
      <c r="Q69" s="100"/>
      <c r="R69" s="100"/>
      <c r="S69" s="100"/>
      <c r="U69" s="48" t="e" vm="13">
        <v>#VALUE!</v>
      </c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</row>
    <row r="70" spans="1:35" ht="16.5" customHeight="1" x14ac:dyDescent="0.2">
      <c r="A70" s="47"/>
      <c r="B70" s="48"/>
      <c r="C70" s="48"/>
      <c r="D70" s="48"/>
      <c r="E70" s="48"/>
      <c r="F70" s="48"/>
      <c r="G70" s="48"/>
      <c r="H70" s="4">
        <v>0</v>
      </c>
      <c r="I70" s="4">
        <v>256</v>
      </c>
      <c r="K70" s="96"/>
      <c r="L70" s="96"/>
      <c r="M70" s="96"/>
      <c r="N70" s="96"/>
      <c r="O70" s="98" t="s">
        <v>284</v>
      </c>
      <c r="P70" s="98"/>
      <c r="Q70" s="98"/>
      <c r="R70" s="98"/>
      <c r="S70" s="9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</row>
    <row r="71" spans="1:35" x14ac:dyDescent="0.2">
      <c r="A71" s="47"/>
      <c r="B71" s="48"/>
      <c r="C71" s="48"/>
      <c r="D71" s="48"/>
      <c r="E71" s="48"/>
      <c r="F71" s="48"/>
      <c r="G71" s="48"/>
      <c r="H71" s="4">
        <v>1</v>
      </c>
      <c r="I71" s="4">
        <v>512</v>
      </c>
      <c r="K71" s="96"/>
      <c r="L71" s="96"/>
      <c r="M71" s="96"/>
      <c r="N71" s="96"/>
      <c r="O71" s="98"/>
      <c r="P71" s="98"/>
      <c r="Q71" s="98"/>
      <c r="R71" s="98"/>
      <c r="S71" s="9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</row>
    <row r="72" spans="1:35" x14ac:dyDescent="0.2">
      <c r="A72" s="47"/>
      <c r="B72" s="48"/>
      <c r="C72" s="48"/>
      <c r="D72" s="48"/>
      <c r="E72" s="48"/>
      <c r="F72" s="48"/>
      <c r="G72" s="48"/>
      <c r="H72" s="4">
        <v>2</v>
      </c>
      <c r="I72" s="4">
        <v>768</v>
      </c>
      <c r="K72" s="96"/>
      <c r="L72" s="96"/>
      <c r="M72" s="96"/>
      <c r="N72" s="96"/>
      <c r="O72" s="98"/>
      <c r="P72" s="98"/>
      <c r="Q72" s="98"/>
      <c r="R72" s="98"/>
      <c r="S72" s="9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</row>
    <row r="73" spans="1:35" x14ac:dyDescent="0.2">
      <c r="A73" s="47"/>
      <c r="B73" s="48"/>
      <c r="C73" s="48"/>
      <c r="D73" s="48"/>
      <c r="E73" s="48"/>
      <c r="F73" s="48"/>
      <c r="G73" s="48"/>
      <c r="H73" s="4">
        <v>3</v>
      </c>
      <c r="I73" s="4">
        <v>1024</v>
      </c>
      <c r="K73" s="96"/>
      <c r="L73" s="96"/>
      <c r="M73" s="96"/>
      <c r="N73" s="96"/>
      <c r="O73" s="98"/>
      <c r="P73" s="98"/>
      <c r="Q73" s="98"/>
      <c r="R73" s="98"/>
      <c r="S73" s="9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</row>
    <row r="74" spans="1:35" x14ac:dyDescent="0.2">
      <c r="A74" s="47"/>
      <c r="B74" s="48"/>
      <c r="C74" s="48"/>
      <c r="D74" s="48"/>
      <c r="E74" s="48"/>
      <c r="F74" s="48"/>
      <c r="G74" s="48"/>
      <c r="H74" s="4">
        <v>4</v>
      </c>
      <c r="I74" s="4">
        <v>1280</v>
      </c>
      <c r="K74" s="48" t="s">
        <v>270</v>
      </c>
      <c r="L74" s="48"/>
      <c r="M74" s="48"/>
      <c r="N74" s="48"/>
      <c r="O74" s="98"/>
      <c r="P74" s="98"/>
      <c r="Q74" s="98"/>
      <c r="R74" s="98"/>
      <c r="S74" s="9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</row>
    <row r="75" spans="1:35" x14ac:dyDescent="0.2">
      <c r="A75" s="47"/>
      <c r="B75" s="48"/>
      <c r="C75" s="48"/>
      <c r="D75" s="48"/>
      <c r="E75" s="48"/>
      <c r="F75" s="48"/>
      <c r="G75" s="48"/>
      <c r="H75" s="4">
        <v>5</v>
      </c>
      <c r="I75" s="4">
        <v>1536</v>
      </c>
      <c r="K75" s="91" t="s">
        <v>271</v>
      </c>
      <c r="L75" s="91"/>
      <c r="M75" s="91"/>
      <c r="N75" s="91"/>
      <c r="O75" s="98"/>
      <c r="P75" s="98"/>
      <c r="Q75" s="98"/>
      <c r="R75" s="98"/>
      <c r="S75" s="9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</row>
    <row r="76" spans="1:35" x14ac:dyDescent="0.2">
      <c r="A76" s="47"/>
      <c r="B76" s="48"/>
      <c r="C76" s="48"/>
      <c r="D76" s="48"/>
      <c r="E76" s="48"/>
      <c r="F76" s="48"/>
      <c r="G76" s="48"/>
      <c r="H76" s="4">
        <v>6</v>
      </c>
      <c r="I76" s="4">
        <v>1792</v>
      </c>
      <c r="K76" s="91"/>
      <c r="L76" s="91"/>
      <c r="M76" s="91"/>
      <c r="N76" s="91"/>
      <c r="O76" s="98"/>
      <c r="P76" s="98"/>
      <c r="Q76" s="98"/>
      <c r="R76" s="98"/>
      <c r="S76" s="9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</row>
    <row r="77" spans="1:35" ht="16.5" customHeight="1" x14ac:dyDescent="0.2">
      <c r="A77" s="47"/>
      <c r="B77" s="48"/>
      <c r="C77" s="48"/>
      <c r="D77" s="48"/>
      <c r="E77" s="48"/>
      <c r="F77" s="48"/>
      <c r="G77" s="48"/>
      <c r="H77" s="4">
        <v>7</v>
      </c>
      <c r="I77" s="4">
        <v>2048</v>
      </c>
      <c r="K77" s="91"/>
      <c r="L77" s="91"/>
      <c r="M77" s="91"/>
      <c r="N77" s="91"/>
      <c r="O77" s="98"/>
      <c r="P77" s="98"/>
      <c r="Q77" s="98"/>
      <c r="R77" s="98"/>
      <c r="S77" s="9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</row>
    <row r="78" spans="1:35" x14ac:dyDescent="0.2">
      <c r="A78" s="47"/>
      <c r="B78" s="48"/>
      <c r="C78" s="48"/>
      <c r="D78" s="48"/>
      <c r="E78" s="48"/>
      <c r="F78" s="48"/>
      <c r="G78" s="48"/>
      <c r="H78" s="4">
        <v>8</v>
      </c>
      <c r="I78" s="4">
        <v>2304</v>
      </c>
      <c r="K78" s="91"/>
      <c r="L78" s="91"/>
      <c r="M78" s="91"/>
      <c r="N78" s="91"/>
      <c r="O78" s="98"/>
      <c r="P78" s="98"/>
      <c r="Q78" s="98"/>
      <c r="R78" s="98"/>
      <c r="S78" s="9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</row>
    <row r="79" spans="1:35" ht="16.5" customHeight="1" x14ac:dyDescent="0.2">
      <c r="A79" s="47"/>
      <c r="B79" s="48"/>
      <c r="C79" s="48"/>
      <c r="D79" s="48"/>
      <c r="E79" s="48"/>
      <c r="F79" s="48"/>
      <c r="G79" s="48"/>
      <c r="H79" s="4">
        <v>9</v>
      </c>
      <c r="I79" s="4">
        <v>2560</v>
      </c>
      <c r="K79" s="4" t="s">
        <v>272</v>
      </c>
      <c r="L79" s="48" t="s">
        <v>273</v>
      </c>
      <c r="M79" s="48"/>
      <c r="N79" s="48"/>
      <c r="O79" s="98"/>
      <c r="P79" s="98"/>
      <c r="Q79" s="98"/>
      <c r="R79" s="98"/>
      <c r="S79" s="9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</row>
    <row r="80" spans="1:35" x14ac:dyDescent="0.2">
      <c r="A80" s="47"/>
      <c r="B80" s="48"/>
      <c r="C80" s="48"/>
      <c r="D80" s="48"/>
      <c r="E80" s="48"/>
      <c r="F80" s="48"/>
      <c r="G80" s="48"/>
      <c r="H80" s="4" t="s">
        <v>218</v>
      </c>
      <c r="I80" s="4">
        <v>2816</v>
      </c>
      <c r="K80" s="4" t="s">
        <v>274</v>
      </c>
      <c r="L80" s="48" t="s">
        <v>275</v>
      </c>
      <c r="M80" s="48"/>
      <c r="N80" s="48"/>
      <c r="O80" s="98"/>
      <c r="P80" s="98"/>
      <c r="Q80" s="98"/>
      <c r="R80" s="98"/>
      <c r="S80" s="9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</row>
    <row r="81" spans="1:35" x14ac:dyDescent="0.2">
      <c r="A81" s="47"/>
      <c r="B81" s="48"/>
      <c r="C81" s="48"/>
      <c r="D81" s="48"/>
      <c r="E81" s="48"/>
      <c r="F81" s="48"/>
      <c r="G81" s="48"/>
      <c r="H81" s="4" t="s">
        <v>219</v>
      </c>
      <c r="I81" s="4">
        <v>3072</v>
      </c>
      <c r="K81" s="92" t="s">
        <v>276</v>
      </c>
      <c r="L81" s="92"/>
      <c r="M81" s="92"/>
      <c r="N81" s="92"/>
      <c r="O81" s="99" t="s">
        <v>285</v>
      </c>
      <c r="P81" s="99"/>
      <c r="Q81" s="99"/>
      <c r="R81" s="99"/>
      <c r="S81" s="99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</row>
    <row r="82" spans="1:35" x14ac:dyDescent="0.2">
      <c r="A82" s="47"/>
      <c r="B82" s="48"/>
      <c r="C82" s="48"/>
      <c r="D82" s="48"/>
      <c r="E82" s="48"/>
      <c r="F82" s="48"/>
      <c r="G82" s="48"/>
      <c r="H82" s="4" t="s">
        <v>220</v>
      </c>
      <c r="I82" s="4">
        <v>3328</v>
      </c>
      <c r="K82" s="92"/>
      <c r="L82" s="92"/>
      <c r="M82" s="92"/>
      <c r="N82" s="92"/>
      <c r="O82" s="99"/>
      <c r="P82" s="99"/>
      <c r="Q82" s="99"/>
      <c r="R82" s="99"/>
      <c r="S82" s="99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</row>
    <row r="83" spans="1:35" x14ac:dyDescent="0.2">
      <c r="A83" s="47"/>
      <c r="B83" s="48"/>
      <c r="C83" s="48"/>
      <c r="D83" s="48"/>
      <c r="E83" s="48"/>
      <c r="F83" s="48"/>
      <c r="G83" s="48"/>
      <c r="H83" s="4" t="s">
        <v>221</v>
      </c>
      <c r="I83" s="4">
        <v>3584</v>
      </c>
      <c r="K83" s="93" t="s">
        <v>277</v>
      </c>
      <c r="L83" s="93"/>
      <c r="M83" s="93"/>
      <c r="N83" s="93"/>
      <c r="O83" s="99"/>
      <c r="P83" s="99"/>
      <c r="Q83" s="99"/>
      <c r="R83" s="99"/>
      <c r="S83" s="99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</row>
    <row r="84" spans="1:35" x14ac:dyDescent="0.2">
      <c r="A84" s="47"/>
      <c r="B84" s="48"/>
      <c r="C84" s="48"/>
      <c r="D84" s="48"/>
      <c r="E84" s="48"/>
      <c r="F84" s="48"/>
      <c r="G84" s="48"/>
      <c r="H84" s="4" t="s">
        <v>222</v>
      </c>
      <c r="I84" s="4">
        <v>3840</v>
      </c>
      <c r="K84" s="93"/>
      <c r="L84" s="93"/>
      <c r="M84" s="93"/>
      <c r="N84" s="93"/>
      <c r="O84" s="101" t="s">
        <v>286</v>
      </c>
      <c r="P84" s="101"/>
      <c r="Q84" s="101"/>
      <c r="R84" s="101"/>
      <c r="S84" s="101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</row>
    <row r="85" spans="1:35" x14ac:dyDescent="0.2">
      <c r="A85" s="47"/>
      <c r="B85" s="48"/>
      <c r="C85" s="48"/>
      <c r="D85" s="48"/>
      <c r="E85" s="48"/>
      <c r="F85" s="48"/>
      <c r="G85" s="48"/>
      <c r="H85" s="4" t="s">
        <v>223</v>
      </c>
      <c r="I85" s="4">
        <v>4095</v>
      </c>
      <c r="K85" s="93"/>
      <c r="L85" s="93"/>
      <c r="M85" s="93"/>
      <c r="N85" s="93"/>
      <c r="O85" s="101"/>
      <c r="P85" s="101"/>
      <c r="Q85" s="101"/>
      <c r="R85" s="101"/>
      <c r="S85" s="101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</row>
    <row r="86" spans="1:35" ht="21.75" customHeight="1" x14ac:dyDescent="0.2"/>
    <row r="87" spans="1:35" ht="21.75" customHeight="1" x14ac:dyDescent="0.2"/>
    <row r="88" spans="1:35" ht="16.5" customHeight="1" x14ac:dyDescent="0.2">
      <c r="A88" s="89" t="s">
        <v>225</v>
      </c>
      <c r="B88" s="80" t="e" vm="14">
        <v>#VALUE!</v>
      </c>
      <c r="C88" s="81"/>
      <c r="D88" s="81"/>
      <c r="E88" s="81"/>
      <c r="F88" s="81"/>
      <c r="G88" s="81"/>
      <c r="H88" s="82"/>
      <c r="I88" s="4" t="s">
        <v>254</v>
      </c>
      <c r="J88" s="4" t="s">
        <v>229</v>
      </c>
      <c r="K88" s="4" t="s">
        <v>237</v>
      </c>
      <c r="L88" s="4" t="s">
        <v>229</v>
      </c>
      <c r="M88" s="48" t="s">
        <v>244</v>
      </c>
      <c r="N88" s="48"/>
    </row>
    <row r="89" spans="1:35" ht="16.5" customHeight="1" x14ac:dyDescent="0.2">
      <c r="A89" s="89"/>
      <c r="B89" s="83"/>
      <c r="C89" s="84"/>
      <c r="D89" s="84"/>
      <c r="E89" s="84"/>
      <c r="F89" s="84"/>
      <c r="G89" s="84"/>
      <c r="H89" s="85"/>
      <c r="I89" s="73" t="s">
        <v>226</v>
      </c>
      <c r="J89" s="31">
        <v>1</v>
      </c>
      <c r="K89" s="34" t="s">
        <v>230</v>
      </c>
      <c r="L89" s="31"/>
      <c r="M89" s="31"/>
      <c r="N89" s="31"/>
    </row>
    <row r="90" spans="1:35" x14ac:dyDescent="0.2">
      <c r="A90" s="89"/>
      <c r="B90" s="83"/>
      <c r="C90" s="84"/>
      <c r="D90" s="84"/>
      <c r="E90" s="84"/>
      <c r="F90" s="84"/>
      <c r="G90" s="84"/>
      <c r="H90" s="85"/>
      <c r="I90" s="73"/>
      <c r="J90" s="31">
        <v>2</v>
      </c>
      <c r="K90" s="34" t="s">
        <v>231</v>
      </c>
      <c r="L90" s="31"/>
      <c r="M90" s="31"/>
      <c r="N90" s="31"/>
    </row>
    <row r="91" spans="1:35" x14ac:dyDescent="0.2">
      <c r="A91" s="89"/>
      <c r="B91" s="83"/>
      <c r="C91" s="84"/>
      <c r="D91" s="84"/>
      <c r="E91" s="84"/>
      <c r="F91" s="84"/>
      <c r="G91" s="84"/>
      <c r="H91" s="85"/>
      <c r="I91" s="73"/>
      <c r="J91" s="31">
        <v>3</v>
      </c>
      <c r="K91" s="34" t="s">
        <v>232</v>
      </c>
      <c r="L91" s="31" t="s">
        <v>240</v>
      </c>
      <c r="M91" s="31"/>
      <c r="N91" s="31"/>
    </row>
    <row r="92" spans="1:35" x14ac:dyDescent="0.2">
      <c r="A92" s="89"/>
      <c r="B92" s="83"/>
      <c r="C92" s="84"/>
      <c r="D92" s="84"/>
      <c r="E92" s="84"/>
      <c r="F92" s="84"/>
      <c r="G92" s="84"/>
      <c r="H92" s="85"/>
      <c r="I92" s="73"/>
      <c r="J92" s="31">
        <v>4</v>
      </c>
      <c r="K92" s="34" t="s">
        <v>233</v>
      </c>
      <c r="L92" s="31" t="s">
        <v>241</v>
      </c>
      <c r="M92" s="31" t="s">
        <v>246</v>
      </c>
      <c r="N92" s="31" t="s">
        <v>247</v>
      </c>
    </row>
    <row r="93" spans="1:35" ht="16.5" customHeight="1" x14ac:dyDescent="0.2">
      <c r="A93" s="89"/>
      <c r="B93" s="83"/>
      <c r="C93" s="84"/>
      <c r="D93" s="84"/>
      <c r="E93" s="84"/>
      <c r="F93" s="84"/>
      <c r="G93" s="84"/>
      <c r="H93" s="85"/>
      <c r="I93" s="74" t="s">
        <v>227</v>
      </c>
      <c r="J93" s="32">
        <v>1</v>
      </c>
      <c r="K93" s="35" t="s">
        <v>230</v>
      </c>
      <c r="L93" s="32"/>
      <c r="M93" s="32"/>
      <c r="N93" s="32"/>
    </row>
    <row r="94" spans="1:35" x14ac:dyDescent="0.2">
      <c r="A94" s="89"/>
      <c r="B94" s="83"/>
      <c r="C94" s="84"/>
      <c r="D94" s="84"/>
      <c r="E94" s="84"/>
      <c r="F94" s="84"/>
      <c r="G94" s="84"/>
      <c r="H94" s="85"/>
      <c r="I94" s="74"/>
      <c r="J94" s="32">
        <v>2</v>
      </c>
      <c r="K94" s="35" t="s">
        <v>231</v>
      </c>
      <c r="L94" s="32"/>
      <c r="M94" s="32"/>
      <c r="N94" s="32"/>
    </row>
    <row r="95" spans="1:35" x14ac:dyDescent="0.2">
      <c r="A95" s="89"/>
      <c r="B95" s="83"/>
      <c r="C95" s="84"/>
      <c r="D95" s="84"/>
      <c r="E95" s="84"/>
      <c r="F95" s="84"/>
      <c r="G95" s="84"/>
      <c r="H95" s="85"/>
      <c r="I95" s="74"/>
      <c r="J95" s="32">
        <v>3</v>
      </c>
      <c r="K95" s="35" t="s">
        <v>232</v>
      </c>
      <c r="L95" s="32" t="s">
        <v>240</v>
      </c>
      <c r="M95" s="32"/>
      <c r="N95" s="32"/>
    </row>
    <row r="96" spans="1:35" x14ac:dyDescent="0.2">
      <c r="A96" s="89"/>
      <c r="B96" s="83"/>
      <c r="C96" s="84"/>
      <c r="D96" s="84"/>
      <c r="E96" s="84"/>
      <c r="F96" s="84"/>
      <c r="G96" s="84"/>
      <c r="H96" s="85"/>
      <c r="I96" s="74"/>
      <c r="J96" s="32">
        <v>4</v>
      </c>
      <c r="K96" s="35" t="s">
        <v>233</v>
      </c>
      <c r="L96" s="32" t="s">
        <v>241</v>
      </c>
      <c r="M96" s="32" t="s">
        <v>245</v>
      </c>
      <c r="N96" s="32" t="s">
        <v>247</v>
      </c>
    </row>
    <row r="97" spans="1:14" x14ac:dyDescent="0.2">
      <c r="A97" s="89"/>
      <c r="B97" s="83"/>
      <c r="C97" s="84"/>
      <c r="D97" s="84"/>
      <c r="E97" s="84"/>
      <c r="F97" s="84"/>
      <c r="G97" s="84"/>
      <c r="H97" s="85"/>
      <c r="I97" s="74"/>
      <c r="J97" s="32">
        <v>5</v>
      </c>
      <c r="K97" s="35" t="s">
        <v>234</v>
      </c>
      <c r="L97" s="32" t="s">
        <v>242</v>
      </c>
      <c r="M97" s="32" t="s">
        <v>245</v>
      </c>
      <c r="N97" s="32" t="s">
        <v>248</v>
      </c>
    </row>
    <row r="98" spans="1:14" x14ac:dyDescent="0.2">
      <c r="A98" s="89"/>
      <c r="B98" s="83"/>
      <c r="C98" s="84"/>
      <c r="D98" s="84"/>
      <c r="E98" s="84"/>
      <c r="F98" s="84"/>
      <c r="G98" s="84"/>
      <c r="H98" s="85"/>
      <c r="I98" s="74"/>
      <c r="J98" s="32">
        <v>6</v>
      </c>
      <c r="K98" s="35" t="s">
        <v>235</v>
      </c>
      <c r="L98" s="32" t="s">
        <v>204</v>
      </c>
      <c r="M98" s="32"/>
      <c r="N98" s="32"/>
    </row>
    <row r="99" spans="1:14" x14ac:dyDescent="0.2">
      <c r="A99" s="89"/>
      <c r="B99" s="83"/>
      <c r="C99" s="84"/>
      <c r="D99" s="84"/>
      <c r="E99" s="84"/>
      <c r="F99" s="84"/>
      <c r="G99" s="84"/>
      <c r="H99" s="85"/>
      <c r="I99" s="74"/>
      <c r="J99" s="32">
        <v>7</v>
      </c>
      <c r="K99" s="35" t="s">
        <v>236</v>
      </c>
      <c r="L99" s="32" t="s">
        <v>243</v>
      </c>
      <c r="M99" s="32"/>
      <c r="N99" s="32"/>
    </row>
    <row r="100" spans="1:14" ht="16.5" customHeight="1" x14ac:dyDescent="0.2">
      <c r="A100" s="89"/>
      <c r="B100" s="83"/>
      <c r="C100" s="84"/>
      <c r="D100" s="84"/>
      <c r="E100" s="84"/>
      <c r="F100" s="84"/>
      <c r="G100" s="84"/>
      <c r="H100" s="85"/>
      <c r="I100" s="75" t="s">
        <v>228</v>
      </c>
      <c r="J100" s="33">
        <v>1</v>
      </c>
      <c r="K100" s="36" t="s">
        <v>230</v>
      </c>
      <c r="L100" s="33"/>
      <c r="M100" s="33"/>
      <c r="N100" s="33"/>
    </row>
    <row r="101" spans="1:14" x14ac:dyDescent="0.2">
      <c r="A101" s="89"/>
      <c r="B101" s="83"/>
      <c r="C101" s="84"/>
      <c r="D101" s="84"/>
      <c r="E101" s="84"/>
      <c r="F101" s="84"/>
      <c r="G101" s="84"/>
      <c r="H101" s="85"/>
      <c r="I101" s="75"/>
      <c r="J101" s="33">
        <v>2</v>
      </c>
      <c r="K101" s="36" t="s">
        <v>231</v>
      </c>
      <c r="L101" s="33"/>
      <c r="M101" s="33"/>
      <c r="N101" s="33"/>
    </row>
    <row r="102" spans="1:14" x14ac:dyDescent="0.2">
      <c r="A102" s="89"/>
      <c r="B102" s="83"/>
      <c r="C102" s="84"/>
      <c r="D102" s="84"/>
      <c r="E102" s="84"/>
      <c r="F102" s="84"/>
      <c r="G102" s="84"/>
      <c r="H102" s="85"/>
      <c r="I102" s="75"/>
      <c r="J102" s="33">
        <v>3</v>
      </c>
      <c r="K102" s="36" t="s">
        <v>238</v>
      </c>
      <c r="L102" s="33" t="s">
        <v>240</v>
      </c>
      <c r="M102" s="33"/>
      <c r="N102" s="33"/>
    </row>
    <row r="103" spans="1:14" x14ac:dyDescent="0.2">
      <c r="A103" s="89"/>
      <c r="B103" s="83"/>
      <c r="C103" s="84"/>
      <c r="D103" s="84"/>
      <c r="E103" s="84"/>
      <c r="F103" s="84"/>
      <c r="G103" s="84"/>
      <c r="H103" s="85"/>
      <c r="I103" s="75"/>
      <c r="J103" s="33">
        <v>4</v>
      </c>
      <c r="K103" s="36" t="s">
        <v>239</v>
      </c>
      <c r="L103" s="33" t="s">
        <v>242</v>
      </c>
      <c r="M103" s="33" t="s">
        <v>245</v>
      </c>
      <c r="N103" s="33" t="s">
        <v>249</v>
      </c>
    </row>
    <row r="104" spans="1:14" x14ac:dyDescent="0.2">
      <c r="A104" s="89"/>
      <c r="B104" s="86"/>
      <c r="C104" s="87"/>
      <c r="D104" s="87"/>
      <c r="E104" s="87"/>
      <c r="F104" s="87"/>
      <c r="G104" s="87"/>
      <c r="H104" s="88"/>
      <c r="I104" s="75"/>
      <c r="J104" s="33">
        <v>5</v>
      </c>
      <c r="K104" s="36" t="s">
        <v>234</v>
      </c>
      <c r="L104" s="33" t="s">
        <v>241</v>
      </c>
      <c r="M104" s="33" t="s">
        <v>245</v>
      </c>
      <c r="N104" s="33" t="s">
        <v>250</v>
      </c>
    </row>
    <row r="105" spans="1:14" x14ac:dyDescent="0.2">
      <c r="A105" s="89"/>
      <c r="B105" s="67" t="s">
        <v>253</v>
      </c>
      <c r="C105" s="69" t="s">
        <v>231</v>
      </c>
      <c r="D105" s="70"/>
      <c r="E105" s="48" t="s">
        <v>196</v>
      </c>
      <c r="F105" s="48"/>
      <c r="G105" s="4" t="s">
        <v>251</v>
      </c>
      <c r="H105" s="30"/>
      <c r="I105" s="75"/>
      <c r="J105" s="33">
        <v>6</v>
      </c>
      <c r="K105" s="36" t="s">
        <v>235</v>
      </c>
      <c r="L105" s="33" t="s">
        <v>204</v>
      </c>
      <c r="M105" s="33"/>
      <c r="N105" s="33"/>
    </row>
    <row r="106" spans="1:14" x14ac:dyDescent="0.2">
      <c r="A106" s="89"/>
      <c r="B106" s="68"/>
      <c r="C106" s="71"/>
      <c r="D106" s="72"/>
      <c r="E106" s="48" t="s">
        <v>252</v>
      </c>
      <c r="F106" s="48"/>
      <c r="G106" s="4" t="s">
        <v>252</v>
      </c>
      <c r="H106" s="30"/>
      <c r="I106" s="75"/>
      <c r="J106" s="33">
        <v>7</v>
      </c>
      <c r="K106" s="36" t="s">
        <v>236</v>
      </c>
      <c r="L106" s="33" t="s">
        <v>243</v>
      </c>
      <c r="M106" s="33"/>
      <c r="N106" s="33"/>
    </row>
  </sheetData>
  <mergeCells count="83">
    <mergeCell ref="O84:S85"/>
    <mergeCell ref="U69:AI85"/>
    <mergeCell ref="O69:S69"/>
    <mergeCell ref="O70:S80"/>
    <mergeCell ref="O81:S83"/>
    <mergeCell ref="K75:N78"/>
    <mergeCell ref="K74:N74"/>
    <mergeCell ref="L79:N79"/>
    <mergeCell ref="L80:N80"/>
    <mergeCell ref="K81:N82"/>
    <mergeCell ref="K83:N85"/>
    <mergeCell ref="K69:N73"/>
    <mergeCell ref="A1:N1"/>
    <mergeCell ref="AO25:AQ27"/>
    <mergeCell ref="M88:N88"/>
    <mergeCell ref="B88:H104"/>
    <mergeCell ref="E105:F105"/>
    <mergeCell ref="A88:A106"/>
    <mergeCell ref="A69:A85"/>
    <mergeCell ref="B69:G85"/>
    <mergeCell ref="A57:A66"/>
    <mergeCell ref="B57:G66"/>
    <mergeCell ref="H60:J66"/>
    <mergeCell ref="B36:I44"/>
    <mergeCell ref="A36:A44"/>
    <mergeCell ref="M36:S44"/>
    <mergeCell ref="J47:M53"/>
    <mergeCell ref="F47:I53"/>
    <mergeCell ref="E106:F106"/>
    <mergeCell ref="B105:B106"/>
    <mergeCell ref="C105:D106"/>
    <mergeCell ref="I89:I92"/>
    <mergeCell ref="I93:I99"/>
    <mergeCell ref="I100:I106"/>
    <mergeCell ref="B47:E53"/>
    <mergeCell ref="A47:A54"/>
    <mergeCell ref="B2:N2"/>
    <mergeCell ref="B3:N3"/>
    <mergeCell ref="A14:A22"/>
    <mergeCell ref="B14:I22"/>
    <mergeCell ref="M14:N14"/>
    <mergeCell ref="M15:N15"/>
    <mergeCell ref="M16:N16"/>
    <mergeCell ref="M17:N17"/>
    <mergeCell ref="M18:N18"/>
    <mergeCell ref="M19:N19"/>
    <mergeCell ref="M20:N20"/>
    <mergeCell ref="A7:A9"/>
    <mergeCell ref="B7:I9"/>
    <mergeCell ref="B4:I4"/>
    <mergeCell ref="J4:N4"/>
    <mergeCell ref="M21:N21"/>
    <mergeCell ref="A25:A33"/>
    <mergeCell ref="B25:I33"/>
    <mergeCell ref="T25:T33"/>
    <mergeCell ref="R26:R27"/>
    <mergeCell ref="R29:R30"/>
    <mergeCell ref="O29:O30"/>
    <mergeCell ref="O26:O27"/>
    <mergeCell ref="J33:N33"/>
    <mergeCell ref="P25:Q25"/>
    <mergeCell ref="P28:Q28"/>
    <mergeCell ref="P31:Q31"/>
    <mergeCell ref="M22:N22"/>
    <mergeCell ref="P19:R19"/>
    <mergeCell ref="T19:AB19"/>
    <mergeCell ref="U6:Y6"/>
    <mergeCell ref="V12:Y12"/>
    <mergeCell ref="AB10:AE10"/>
    <mergeCell ref="AB11:AE11"/>
    <mergeCell ref="AB12:AE12"/>
    <mergeCell ref="AA6:AE6"/>
    <mergeCell ref="P7:R7"/>
    <mergeCell ref="P8:R8"/>
    <mergeCell ref="P9:R9"/>
    <mergeCell ref="V10:Y10"/>
    <mergeCell ref="V11:Y11"/>
    <mergeCell ref="AH10:AK10"/>
    <mergeCell ref="AH11:AK11"/>
    <mergeCell ref="AH12:AK12"/>
    <mergeCell ref="P10:S10"/>
    <mergeCell ref="P17:R18"/>
    <mergeCell ref="T15:AB15"/>
  </mergeCells>
  <phoneticPr fontId="1" type="noConversion"/>
  <conditionalFormatting sqref="T18:AB18">
    <cfRule type="cellIs" dxfId="4" priority="4" operator="equal">
      <formula>0</formula>
    </cfRule>
  </conditionalFormatting>
  <conditionalFormatting sqref="V7:Y7 U8:U9">
    <cfRule type="cellIs" dxfId="3" priority="3" operator="equal">
      <formula>0</formula>
    </cfRule>
  </conditionalFormatting>
  <conditionalFormatting sqref="AB7:AE7 AA8:AA9">
    <cfRule type="cellIs" dxfId="2" priority="2" operator="equal">
      <formula>0</formula>
    </cfRule>
  </conditionalFormatting>
  <conditionalFormatting sqref="AH7:AK7 AG8:AG9">
    <cfRule type="cellIs" dxfId="1" priority="1" operator="equal">
      <formula>0</formula>
    </cfRule>
  </conditionalFormatting>
  <hyperlinks>
    <hyperlink ref="J33:N33" location="数码显示计算器!A1" display="数码管显示计算器" xr:uid="{163BB860-47C9-4008-9E64-7691F1C281D1}"/>
    <hyperlink ref="K83" r:id="rId1" xr:uid="{F1EDB3D9-28E0-4513-B18A-DC5833BCBC55}"/>
    <hyperlink ref="O84:S85" location="ADC计算器!A1" display="ADC计算器" xr:uid="{4721C1CB-4A65-434B-8D4A-00E8E14BB9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B6EA-093E-4492-8455-7D0B8586B243}">
  <dimension ref="A1:M20"/>
  <sheetViews>
    <sheetView topLeftCell="A2" zoomScale="115" zoomScaleNormal="115" workbookViewId="0">
      <selection activeCell="L18" sqref="L18"/>
    </sheetView>
  </sheetViews>
  <sheetFormatPr defaultRowHeight="16.5" x14ac:dyDescent="0.2"/>
  <cols>
    <col min="1" max="2" width="12.875" style="2" bestFit="1" customWidth="1"/>
    <col min="3" max="3" width="14.625" style="2" bestFit="1" customWidth="1"/>
    <col min="4" max="4" width="15.125" style="2" bestFit="1" customWidth="1"/>
    <col min="5" max="5" width="19" style="2" bestFit="1" customWidth="1"/>
    <col min="6" max="7" width="18.125" style="2" bestFit="1" customWidth="1"/>
    <col min="8" max="8" width="9.75" style="2" customWidth="1"/>
    <col min="9" max="9" width="9.75" style="2" bestFit="1" customWidth="1"/>
    <col min="10" max="11" width="15.125" style="2" bestFit="1" customWidth="1"/>
    <col min="12" max="12" width="9.75" style="2" bestFit="1" customWidth="1"/>
    <col min="13" max="13" width="17.375" style="2" bestFit="1" customWidth="1"/>
    <col min="14" max="16384" width="9" style="2"/>
  </cols>
  <sheetData>
    <row r="1" spans="1:13" ht="114.75" customHeight="1" x14ac:dyDescent="0.2">
      <c r="A1" s="143" t="s">
        <v>298</v>
      </c>
      <c r="B1" s="144"/>
      <c r="C1" s="144"/>
      <c r="D1" s="144"/>
      <c r="E1" s="144"/>
      <c r="F1" s="144"/>
      <c r="G1" s="144"/>
    </row>
    <row r="2" spans="1:13" ht="47.25" customHeight="1" x14ac:dyDescent="0.2">
      <c r="A2" s="142" t="s">
        <v>297</v>
      </c>
      <c r="B2" s="142"/>
      <c r="C2" s="142"/>
      <c r="D2" s="142"/>
      <c r="E2" s="142"/>
      <c r="F2" s="142"/>
      <c r="G2" s="142"/>
      <c r="I2" s="145" t="s">
        <v>299</v>
      </c>
      <c r="J2" s="145"/>
      <c r="K2" s="145"/>
      <c r="L2" s="145"/>
      <c r="M2" s="145"/>
    </row>
    <row r="3" spans="1:13" x14ac:dyDescent="0.2">
      <c r="A3" s="5" t="s">
        <v>287</v>
      </c>
      <c r="B3" s="5" t="s">
        <v>288</v>
      </c>
      <c r="C3" s="5" t="s">
        <v>289</v>
      </c>
      <c r="D3" s="5" t="s">
        <v>290</v>
      </c>
      <c r="E3" s="37" t="s">
        <v>294</v>
      </c>
      <c r="F3" s="5" t="s">
        <v>295</v>
      </c>
      <c r="G3" s="5" t="s">
        <v>296</v>
      </c>
      <c r="I3" s="137" t="s">
        <v>281</v>
      </c>
      <c r="J3" s="137" t="s">
        <v>291</v>
      </c>
      <c r="K3" s="137" t="s">
        <v>292</v>
      </c>
      <c r="L3" s="137" t="s">
        <v>280</v>
      </c>
      <c r="M3" s="137" t="s">
        <v>293</v>
      </c>
    </row>
    <row r="4" spans="1:13" x14ac:dyDescent="0.2">
      <c r="A4" s="7">
        <v>2.5</v>
      </c>
      <c r="B4" s="141">
        <v>2.5</v>
      </c>
      <c r="C4" s="7">
        <v>4096</v>
      </c>
      <c r="D4" s="139">
        <f>$A$4*1000*(M15/4096)</f>
        <v>1.5258789062500002</v>
      </c>
      <c r="E4" s="138">
        <f>M15</f>
        <v>2.5000000000000004</v>
      </c>
      <c r="F4" s="138">
        <f>M13</f>
        <v>2.5000000000000004</v>
      </c>
      <c r="G4" s="138">
        <f>M8</f>
        <v>2.4320000000000004</v>
      </c>
      <c r="I4" s="138">
        <v>1</v>
      </c>
      <c r="J4" s="138">
        <f>C4/2000</f>
        <v>2.048</v>
      </c>
      <c r="K4" s="138">
        <f>J4</f>
        <v>2.048</v>
      </c>
      <c r="L4" s="138">
        <f>IF($B$4&gt;=K4,1,0)</f>
        <v>1</v>
      </c>
      <c r="M4" s="138">
        <f>J4*L4</f>
        <v>2.048</v>
      </c>
    </row>
    <row r="5" spans="1:13" x14ac:dyDescent="0.2">
      <c r="C5" s="140">
        <v>256</v>
      </c>
      <c r="D5" s="139">
        <f>$A$4*1000*(E5/4096)</f>
        <v>0.15621185302734375</v>
      </c>
      <c r="E5" s="138">
        <f>IF(C5/1000/2^12+IF(C5/1000/2^11+F5&lt;=$B$4,F5+C5/1000/2^11*1,F5)&lt;=$B$4,IF(C5/1000/2^11+F5&lt;=$B$4,F5+C5/1000/2^11*1,F5)+C5/1000/2^12*1,IF(C5/1000/2^11+F5&lt;=$B$4,F5+C5/1000/2^11*1,F5))</f>
        <v>0.25593749999999998</v>
      </c>
      <c r="F5" s="138">
        <f>IF(C5/1000/2^10+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&lt;=$B$4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+C5/1000/2^10*1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)</f>
        <v>0.25574999999999998</v>
      </c>
      <c r="G5" s="138">
        <f>IF(C5/1000/2^5+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&lt;=$B$4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+C5/1000/2^5*1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)</f>
        <v>0.248</v>
      </c>
      <c r="I5" s="138">
        <v>2</v>
      </c>
      <c r="J5" s="138">
        <f>J4/2</f>
        <v>1.024</v>
      </c>
      <c r="K5" s="138">
        <f>M4+J5</f>
        <v>3.0720000000000001</v>
      </c>
      <c r="L5" s="138">
        <f>IF($B$4&gt;=K5,1,0)</f>
        <v>0</v>
      </c>
      <c r="M5" s="138">
        <f>M4+J5*L5</f>
        <v>2.048</v>
      </c>
    </row>
    <row r="6" spans="1:13" x14ac:dyDescent="0.2">
      <c r="C6" s="140">
        <v>512</v>
      </c>
      <c r="D6" s="139">
        <f t="shared" ref="D6:D20" si="0">$A$4*1000*(E6/4096)</f>
        <v>0.3124237060546875</v>
      </c>
      <c r="E6" s="138">
        <f t="shared" ref="E6:E20" si="1">IF(C6/1000/2^12+IF(C6/1000/2^11+F6&lt;=$B$4,F6+C6/1000/2^11*1,F6)&lt;=$B$4,IF(C6/1000/2^11+F6&lt;=$B$4,F6+C6/1000/2^11*1,F6)+C6/1000/2^12*1,IF(C6/1000/2^11+F6&lt;=$B$4,F6+C6/1000/2^11*1,F6))</f>
        <v>0.51187499999999997</v>
      </c>
      <c r="F6" s="138">
        <f t="shared" ref="F6:F20" si="2">IF(C6/1000/2^10+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&lt;=$B$4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+C6/1000/2^10*1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)</f>
        <v>0.51149999999999995</v>
      </c>
      <c r="G6" s="138">
        <f t="shared" ref="G6:G20" si="3">IF(C6/1000/2^5+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&lt;=$B$4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+C6/1000/2^5*1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)</f>
        <v>0.496</v>
      </c>
      <c r="I6" s="138">
        <v>3</v>
      </c>
      <c r="J6" s="138">
        <f t="shared" ref="J6:J14" si="4">J5/2</f>
        <v>0.51200000000000001</v>
      </c>
      <c r="K6" s="138">
        <f t="shared" ref="K6:K11" si="5">M5+J6</f>
        <v>2.56</v>
      </c>
      <c r="L6" s="138">
        <f>IF($B$4&gt;=K6,1,0)</f>
        <v>0</v>
      </c>
      <c r="M6" s="138">
        <f t="shared" ref="M6:M11" si="6">M5+J6*L6</f>
        <v>2.048</v>
      </c>
    </row>
    <row r="7" spans="1:13" x14ac:dyDescent="0.2">
      <c r="C7" s="138">
        <v>768</v>
      </c>
      <c r="D7" s="139">
        <f t="shared" si="0"/>
        <v>0.46863555908203131</v>
      </c>
      <c r="E7" s="138">
        <f t="shared" si="1"/>
        <v>0.76781250000000012</v>
      </c>
      <c r="F7" s="138">
        <f t="shared" si="2"/>
        <v>0.7672500000000001</v>
      </c>
      <c r="G7" s="138">
        <f t="shared" si="3"/>
        <v>0.74400000000000011</v>
      </c>
      <c r="I7" s="138">
        <v>4</v>
      </c>
      <c r="J7" s="138">
        <f t="shared" si="4"/>
        <v>0.25600000000000001</v>
      </c>
      <c r="K7" s="138">
        <f t="shared" si="5"/>
        <v>2.3040000000000003</v>
      </c>
      <c r="L7" s="138">
        <f>IF($B$4&gt;=K7,1,0)</f>
        <v>1</v>
      </c>
      <c r="M7" s="138">
        <f t="shared" si="6"/>
        <v>2.3040000000000003</v>
      </c>
    </row>
    <row r="8" spans="1:13" x14ac:dyDescent="0.2">
      <c r="C8" s="140">
        <v>1024</v>
      </c>
      <c r="D8" s="139">
        <f t="shared" si="0"/>
        <v>0.624847412109375</v>
      </c>
      <c r="E8" s="138">
        <f t="shared" si="1"/>
        <v>1.0237499999999999</v>
      </c>
      <c r="F8" s="138">
        <f t="shared" si="2"/>
        <v>1.0229999999999999</v>
      </c>
      <c r="G8" s="138">
        <f t="shared" si="3"/>
        <v>0.99199999999999999</v>
      </c>
      <c r="I8" s="138">
        <v>5</v>
      </c>
      <c r="J8" s="138">
        <f t="shared" si="4"/>
        <v>0.128</v>
      </c>
      <c r="K8" s="138">
        <f t="shared" si="5"/>
        <v>2.4320000000000004</v>
      </c>
      <c r="L8" s="138">
        <f>IF($B$4&gt;=K8,1,0)</f>
        <v>1</v>
      </c>
      <c r="M8" s="138">
        <f t="shared" si="6"/>
        <v>2.4320000000000004</v>
      </c>
    </row>
    <row r="9" spans="1:13" x14ac:dyDescent="0.2">
      <c r="C9" s="138">
        <v>1280</v>
      </c>
      <c r="D9" s="139">
        <f t="shared" si="0"/>
        <v>0.78105926513671864</v>
      </c>
      <c r="E9" s="138">
        <f t="shared" si="1"/>
        <v>1.2796874999999999</v>
      </c>
      <c r="F9" s="138">
        <f t="shared" si="2"/>
        <v>1.2787499999999998</v>
      </c>
      <c r="G9" s="138">
        <f t="shared" si="3"/>
        <v>1.24</v>
      </c>
      <c r="I9" s="138">
        <v>6</v>
      </c>
      <c r="J9" s="138">
        <f t="shared" si="4"/>
        <v>6.4000000000000001E-2</v>
      </c>
      <c r="K9" s="138">
        <f t="shared" si="5"/>
        <v>2.4960000000000004</v>
      </c>
      <c r="L9" s="138">
        <f>IF($B$4&gt;=K9,1,0)</f>
        <v>1</v>
      </c>
      <c r="M9" s="138">
        <f t="shared" si="6"/>
        <v>2.4960000000000004</v>
      </c>
    </row>
    <row r="10" spans="1:13" x14ac:dyDescent="0.2">
      <c r="C10" s="140">
        <v>1536</v>
      </c>
      <c r="D10" s="139">
        <f t="shared" si="0"/>
        <v>0.93727111816406261</v>
      </c>
      <c r="E10" s="138">
        <f t="shared" si="1"/>
        <v>1.5356250000000002</v>
      </c>
      <c r="F10" s="138">
        <f t="shared" si="2"/>
        <v>1.5345000000000002</v>
      </c>
      <c r="G10" s="138">
        <f t="shared" si="3"/>
        <v>1.4880000000000002</v>
      </c>
      <c r="I10" s="138">
        <v>7</v>
      </c>
      <c r="J10" s="138">
        <f t="shared" si="4"/>
        <v>3.2000000000000001E-2</v>
      </c>
      <c r="K10" s="138">
        <f t="shared" si="5"/>
        <v>2.5280000000000005</v>
      </c>
      <c r="L10" s="138">
        <f>IF($B$4&gt;=K10,1,0)</f>
        <v>0</v>
      </c>
      <c r="M10" s="138">
        <f t="shared" si="6"/>
        <v>2.4960000000000004</v>
      </c>
    </row>
    <row r="11" spans="1:13" x14ac:dyDescent="0.2">
      <c r="C11" s="138">
        <v>1792</v>
      </c>
      <c r="D11" s="139">
        <f t="shared" si="0"/>
        <v>1.0934829711914063</v>
      </c>
      <c r="E11" s="138">
        <f t="shared" si="1"/>
        <v>1.7915625000000002</v>
      </c>
      <c r="F11" s="138">
        <f t="shared" si="2"/>
        <v>1.7902500000000001</v>
      </c>
      <c r="G11" s="138">
        <f t="shared" si="3"/>
        <v>1.7360000000000002</v>
      </c>
      <c r="I11" s="138">
        <v>8</v>
      </c>
      <c r="J11" s="138">
        <f t="shared" si="4"/>
        <v>1.6E-2</v>
      </c>
      <c r="K11" s="138">
        <f t="shared" si="5"/>
        <v>2.5120000000000005</v>
      </c>
      <c r="L11" s="138">
        <f>IF($B$4&gt;=K11,1,0)</f>
        <v>0</v>
      </c>
      <c r="M11" s="138">
        <f t="shared" si="6"/>
        <v>2.4960000000000004</v>
      </c>
    </row>
    <row r="12" spans="1:13" x14ac:dyDescent="0.2">
      <c r="C12" s="140">
        <v>2048</v>
      </c>
      <c r="D12" s="139">
        <f t="shared" si="0"/>
        <v>1.24969482421875</v>
      </c>
      <c r="E12" s="138">
        <f t="shared" si="1"/>
        <v>2.0474999999999999</v>
      </c>
      <c r="F12" s="138">
        <f t="shared" si="2"/>
        <v>2.0459999999999998</v>
      </c>
      <c r="G12" s="138">
        <f t="shared" si="3"/>
        <v>1.984</v>
      </c>
      <c r="I12" s="138">
        <v>9</v>
      </c>
      <c r="J12" s="138">
        <f t="shared" ref="J12:J15" si="7">J11/2</f>
        <v>8.0000000000000002E-3</v>
      </c>
      <c r="K12" s="138">
        <f t="shared" ref="K12:K15" si="8">M11+J12</f>
        <v>2.5040000000000004</v>
      </c>
      <c r="L12" s="138">
        <f>IF($B$4&gt;=K12,1,0)</f>
        <v>0</v>
      </c>
      <c r="M12" s="138">
        <f t="shared" ref="M12:M15" si="9">M11+J12*L12</f>
        <v>2.4960000000000004</v>
      </c>
    </row>
    <row r="13" spans="1:13" x14ac:dyDescent="0.2">
      <c r="C13" s="138">
        <v>2304</v>
      </c>
      <c r="D13" s="139">
        <f t="shared" si="0"/>
        <v>1.4059066772460935</v>
      </c>
      <c r="E13" s="138">
        <f t="shared" si="1"/>
        <v>2.3034374999999998</v>
      </c>
      <c r="F13" s="138">
        <f t="shared" si="2"/>
        <v>2.3017499999999997</v>
      </c>
      <c r="G13" s="138">
        <f t="shared" si="3"/>
        <v>2.2319999999999998</v>
      </c>
      <c r="I13" s="138">
        <v>10</v>
      </c>
      <c r="J13" s="138">
        <f t="shared" si="7"/>
        <v>4.0000000000000001E-3</v>
      </c>
      <c r="K13" s="138">
        <f t="shared" si="8"/>
        <v>2.5000000000000004</v>
      </c>
      <c r="L13" s="138">
        <f>IF($B$4&gt;=K13,1,0)</f>
        <v>1</v>
      </c>
      <c r="M13" s="138">
        <f t="shared" si="9"/>
        <v>2.5000000000000004</v>
      </c>
    </row>
    <row r="14" spans="1:13" x14ac:dyDescent="0.2">
      <c r="C14" s="140">
        <v>2560</v>
      </c>
      <c r="D14" s="139">
        <f t="shared" si="0"/>
        <v>1.52587890625</v>
      </c>
      <c r="E14" s="138">
        <f t="shared" si="1"/>
        <v>2.5</v>
      </c>
      <c r="F14" s="138">
        <f t="shared" si="2"/>
        <v>2.5</v>
      </c>
      <c r="G14" s="138">
        <f t="shared" si="3"/>
        <v>2.48</v>
      </c>
      <c r="I14" s="138">
        <v>11</v>
      </c>
      <c r="J14" s="138">
        <f t="shared" si="7"/>
        <v>2E-3</v>
      </c>
      <c r="K14" s="138">
        <f t="shared" si="8"/>
        <v>2.5020000000000002</v>
      </c>
      <c r="L14" s="138">
        <f>IF($B$4&gt;=K14,1,0)</f>
        <v>0</v>
      </c>
      <c r="M14" s="138">
        <f t="shared" si="9"/>
        <v>2.5000000000000004</v>
      </c>
    </row>
    <row r="15" spans="1:13" x14ac:dyDescent="0.2">
      <c r="C15" s="138">
        <v>2816</v>
      </c>
      <c r="D15" s="139">
        <f t="shared" si="0"/>
        <v>1.5257263183593748</v>
      </c>
      <c r="E15" s="138">
        <f t="shared" si="1"/>
        <v>2.4997499999999997</v>
      </c>
      <c r="F15" s="138">
        <f t="shared" si="2"/>
        <v>2.4997499999999997</v>
      </c>
      <c r="G15" s="138">
        <f t="shared" si="3"/>
        <v>2.464</v>
      </c>
      <c r="I15" s="138">
        <v>12</v>
      </c>
      <c r="J15" s="138">
        <f t="shared" si="7"/>
        <v>1E-3</v>
      </c>
      <c r="K15" s="138">
        <f t="shared" si="8"/>
        <v>2.5010000000000003</v>
      </c>
      <c r="L15" s="138">
        <f>IF($B$4&gt;=K15,1,0)</f>
        <v>0</v>
      </c>
      <c r="M15" s="138">
        <f t="shared" si="9"/>
        <v>2.5000000000000004</v>
      </c>
    </row>
    <row r="16" spans="1:13" x14ac:dyDescent="0.2">
      <c r="C16" s="140">
        <v>3072</v>
      </c>
      <c r="D16" s="139">
        <f t="shared" si="0"/>
        <v>1.5257263183593754</v>
      </c>
      <c r="E16" s="138">
        <f t="shared" si="1"/>
        <v>2.4997500000000006</v>
      </c>
      <c r="F16" s="138">
        <f t="shared" si="2"/>
        <v>2.4990000000000006</v>
      </c>
      <c r="G16" s="138">
        <f t="shared" si="3"/>
        <v>2.4960000000000004</v>
      </c>
    </row>
    <row r="17" spans="3:7" x14ac:dyDescent="0.2">
      <c r="C17" s="138">
        <v>3328</v>
      </c>
      <c r="D17" s="139">
        <f t="shared" si="0"/>
        <v>1.525421142578125</v>
      </c>
      <c r="E17" s="138">
        <f t="shared" si="1"/>
        <v>2.49925</v>
      </c>
      <c r="F17" s="138">
        <f t="shared" si="2"/>
        <v>2.49925</v>
      </c>
      <c r="G17" s="138">
        <f t="shared" si="3"/>
        <v>2.496</v>
      </c>
    </row>
    <row r="18" spans="3:7" x14ac:dyDescent="0.2">
      <c r="C18" s="140">
        <v>3584</v>
      </c>
      <c r="D18" s="139">
        <f t="shared" si="0"/>
        <v>1.5258026123046879</v>
      </c>
      <c r="E18" s="138">
        <f t="shared" si="1"/>
        <v>2.4998750000000007</v>
      </c>
      <c r="F18" s="138">
        <f t="shared" si="2"/>
        <v>2.4990000000000006</v>
      </c>
      <c r="G18" s="138">
        <f t="shared" si="3"/>
        <v>2.4640000000000004</v>
      </c>
    </row>
    <row r="19" spans="3:7" x14ac:dyDescent="0.2">
      <c r="C19" s="138">
        <v>3840</v>
      </c>
      <c r="D19" s="139">
        <f t="shared" si="0"/>
        <v>1.5254974365234373</v>
      </c>
      <c r="E19" s="138">
        <f t="shared" si="1"/>
        <v>2.4993749999999997</v>
      </c>
      <c r="F19" s="138">
        <f t="shared" si="2"/>
        <v>2.4974999999999996</v>
      </c>
      <c r="G19" s="138">
        <f t="shared" si="3"/>
        <v>2.4</v>
      </c>
    </row>
    <row r="20" spans="3:7" x14ac:dyDescent="0.2">
      <c r="C20" s="140">
        <v>4096</v>
      </c>
      <c r="D20" s="139">
        <f t="shared" si="0"/>
        <v>1.5258789062500002</v>
      </c>
      <c r="E20" s="138">
        <f t="shared" si="1"/>
        <v>2.5000000000000004</v>
      </c>
      <c r="F20" s="138">
        <f t="shared" si="2"/>
        <v>2.5000000000000004</v>
      </c>
      <c r="G20" s="138">
        <f t="shared" si="3"/>
        <v>2.4320000000000004</v>
      </c>
    </row>
  </sheetData>
  <mergeCells count="3">
    <mergeCell ref="A1:G1"/>
    <mergeCell ref="A2:G2"/>
    <mergeCell ref="I2:M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0E5F-46A4-4A2D-8EE9-3C297B723B56}">
  <dimension ref="A1:AB34"/>
  <sheetViews>
    <sheetView topLeftCell="A3" zoomScale="85" zoomScaleNormal="85" workbookViewId="0">
      <selection sqref="A1:XFD1048576"/>
    </sheetView>
  </sheetViews>
  <sheetFormatPr defaultRowHeight="16.5" x14ac:dyDescent="0.2"/>
  <cols>
    <col min="1" max="1" width="9" style="2" customWidth="1"/>
    <col min="2" max="4" width="10" style="2" customWidth="1"/>
    <col min="5" max="9" width="9" style="2"/>
    <col min="10" max="10" width="21.875" style="2" bestFit="1" customWidth="1"/>
    <col min="11" max="11" width="15.125" style="2" bestFit="1" customWidth="1"/>
    <col min="12" max="12" width="11.625" style="2" bestFit="1" customWidth="1"/>
    <col min="13" max="13" width="10" style="2" bestFit="1" customWidth="1"/>
    <col min="14" max="16384" width="9" style="2"/>
  </cols>
  <sheetData>
    <row r="1" spans="1:28" ht="54" customHeight="1" x14ac:dyDescent="0.2">
      <c r="A1" s="112" t="s">
        <v>140</v>
      </c>
      <c r="B1" s="112"/>
      <c r="C1" s="112"/>
      <c r="D1" s="112"/>
      <c r="E1" s="112"/>
      <c r="F1" s="112"/>
      <c r="G1" s="112"/>
      <c r="H1" s="112"/>
      <c r="I1" s="112"/>
    </row>
    <row r="2" spans="1:28" ht="44.25" customHeight="1" x14ac:dyDescent="0.2">
      <c r="C2" s="113">
        <v>1</v>
      </c>
      <c r="D2" s="114"/>
      <c r="E2" s="114"/>
      <c r="F2" s="2" t="s">
        <v>50</v>
      </c>
      <c r="K2" s="115" t="s">
        <v>138</v>
      </c>
      <c r="L2" s="115"/>
    </row>
    <row r="3" spans="1:28" ht="99.95" customHeight="1" x14ac:dyDescent="0.2">
      <c r="B3" s="7">
        <v>1</v>
      </c>
      <c r="C3" s="2" t="s">
        <v>55</v>
      </c>
      <c r="F3" s="7">
        <v>1</v>
      </c>
      <c r="G3" s="2" t="s">
        <v>51</v>
      </c>
      <c r="K3" s="115"/>
      <c r="L3" s="115"/>
    </row>
    <row r="4" spans="1:28" ht="44.25" customHeight="1" x14ac:dyDescent="0.2">
      <c r="C4" s="113">
        <v>0</v>
      </c>
      <c r="D4" s="114"/>
      <c r="E4" s="114"/>
      <c r="F4" s="2" t="s">
        <v>56</v>
      </c>
    </row>
    <row r="5" spans="1:28" ht="99.95" customHeight="1" x14ac:dyDescent="0.2">
      <c r="B5" s="7">
        <v>1</v>
      </c>
      <c r="C5" s="2" t="s">
        <v>54</v>
      </c>
      <c r="F5" s="7">
        <v>1</v>
      </c>
      <c r="G5" s="2" t="s">
        <v>52</v>
      </c>
      <c r="K5" s="116" t="s">
        <v>139</v>
      </c>
      <c r="L5" s="116"/>
    </row>
    <row r="6" spans="1:28" ht="44.25" customHeight="1" x14ac:dyDescent="0.2">
      <c r="C6" s="113">
        <v>1</v>
      </c>
      <c r="D6" s="114"/>
      <c r="E6" s="114"/>
      <c r="F6" s="2" t="s">
        <v>53</v>
      </c>
      <c r="H6" s="7">
        <v>0</v>
      </c>
      <c r="I6" s="2" t="s">
        <v>57</v>
      </c>
      <c r="K6" s="117"/>
      <c r="L6" s="117"/>
    </row>
    <row r="7" spans="1:28" ht="28.5" customHeight="1" x14ac:dyDescent="0.2">
      <c r="K7" s="118" t="s">
        <v>126</v>
      </c>
      <c r="L7" s="119"/>
      <c r="M7" s="120" t="s">
        <v>125</v>
      </c>
      <c r="N7" s="120"/>
      <c r="O7" s="120"/>
      <c r="P7" s="120"/>
      <c r="Q7" s="120"/>
    </row>
    <row r="8" spans="1:28" ht="39.75" customHeight="1" x14ac:dyDescent="0.2">
      <c r="B8" s="2" t="s">
        <v>57</v>
      </c>
      <c r="C8" s="2" t="s">
        <v>56</v>
      </c>
      <c r="D8" s="2" t="s">
        <v>55</v>
      </c>
      <c r="E8" s="2" t="s">
        <v>54</v>
      </c>
      <c r="F8" s="2" t="s">
        <v>53</v>
      </c>
      <c r="G8" s="2" t="s">
        <v>52</v>
      </c>
      <c r="H8" s="2" t="s">
        <v>51</v>
      </c>
      <c r="I8" s="2" t="s">
        <v>50</v>
      </c>
      <c r="K8" s="121"/>
      <c r="L8" s="122"/>
      <c r="M8" s="38" t="s">
        <v>122</v>
      </c>
      <c r="N8" s="38" t="s">
        <v>98</v>
      </c>
      <c r="O8" s="38" t="s">
        <v>97</v>
      </c>
      <c r="P8" s="38" t="s">
        <v>257</v>
      </c>
      <c r="Q8" s="38" t="s">
        <v>97</v>
      </c>
    </row>
    <row r="9" spans="1:28" ht="33.75" customHeight="1" x14ac:dyDescent="0.2">
      <c r="A9" s="5" t="s">
        <v>122</v>
      </c>
      <c r="B9" s="123">
        <f>H6</f>
        <v>0</v>
      </c>
      <c r="C9" s="123">
        <f>C4</f>
        <v>0</v>
      </c>
      <c r="D9" s="123">
        <f>B3</f>
        <v>1</v>
      </c>
      <c r="E9" s="123">
        <f>B5</f>
        <v>1</v>
      </c>
      <c r="F9" s="123">
        <f>C6</f>
        <v>1</v>
      </c>
      <c r="G9" s="123">
        <f>F5</f>
        <v>1</v>
      </c>
      <c r="H9" s="123">
        <f>F3</f>
        <v>1</v>
      </c>
      <c r="I9" s="123">
        <f>C2</f>
        <v>1</v>
      </c>
      <c r="K9" s="5" t="s">
        <v>124</v>
      </c>
      <c r="L9" s="124">
        <v>100000</v>
      </c>
      <c r="M9" s="123" t="str">
        <f>REPT(0,8-LEN(L9))&amp;L9</f>
        <v>00100000</v>
      </c>
      <c r="N9" s="123">
        <f>BIN2DEC(L9)</f>
        <v>32</v>
      </c>
      <c r="O9" s="123" t="str">
        <f>BIN2HEX(L9)</f>
        <v>20</v>
      </c>
      <c r="P9" s="125" t="str">
        <f>SUBSTITUTE(SUBSTITUTE(SUBSTITUTE(M9,0,2),1,0),2,1)</f>
        <v>11011111</v>
      </c>
      <c r="Q9" s="123" t="str">
        <f>BIN2HEX(P9)</f>
        <v>DF</v>
      </c>
    </row>
    <row r="10" spans="1:28" ht="33.75" customHeight="1" x14ac:dyDescent="0.2">
      <c r="A10" s="5" t="s">
        <v>97</v>
      </c>
      <c r="B10" s="126" t="str">
        <f>DEC2HEX(B11)</f>
        <v>3F</v>
      </c>
      <c r="C10" s="126"/>
      <c r="D10" s="126"/>
      <c r="E10" s="126"/>
      <c r="F10" s="126"/>
      <c r="G10" s="126"/>
      <c r="H10" s="126"/>
      <c r="I10" s="126"/>
      <c r="K10" s="5" t="s">
        <v>123</v>
      </c>
      <c r="L10" s="124">
        <v>11</v>
      </c>
      <c r="M10" s="123" t="str">
        <f>REPT(0,8-LEN(DEC2BIN(N10)))&amp;DEC2BIN(N10)</f>
        <v>00001011</v>
      </c>
      <c r="N10" s="123">
        <f>L10</f>
        <v>11</v>
      </c>
      <c r="O10" s="123" t="str">
        <f>DEC2HEX(N10)</f>
        <v>B</v>
      </c>
      <c r="P10" s="125" t="str">
        <f t="shared" ref="P10:P11" si="0">SUBSTITUTE(SUBSTITUTE(SUBSTITUTE(M10,0,2),1,0),2,1)</f>
        <v>11110100</v>
      </c>
      <c r="Q10" s="123" t="str">
        <f t="shared" ref="Q10:Q11" si="1">BIN2HEX(P10)</f>
        <v>F4</v>
      </c>
    </row>
    <row r="11" spans="1:28" ht="33.75" customHeight="1" x14ac:dyDescent="0.2">
      <c r="A11" s="5" t="s">
        <v>98</v>
      </c>
      <c r="B11" s="127">
        <f>I9*1+H9*2+G9*4+F9*8+E9*16+D9*32+C9*64+B9*128</f>
        <v>63</v>
      </c>
      <c r="C11" s="127"/>
      <c r="D11" s="127"/>
      <c r="E11" s="127"/>
      <c r="F11" s="127"/>
      <c r="G11" s="127"/>
      <c r="H11" s="127"/>
      <c r="I11" s="127"/>
      <c r="K11" s="5" t="s">
        <v>121</v>
      </c>
      <c r="L11" s="124" t="s">
        <v>259</v>
      </c>
      <c r="M11" s="123" t="str">
        <f>REPT(0,8-LEN(HEX2BIN(O11)))&amp;HEX2BIN(O11)</f>
        <v>11111111</v>
      </c>
      <c r="N11" s="123">
        <f>HEX2DEC(O11)</f>
        <v>255</v>
      </c>
      <c r="O11" s="123" t="str">
        <f>L11</f>
        <v>ff</v>
      </c>
      <c r="P11" s="125" t="str">
        <f t="shared" si="0"/>
        <v>00000000</v>
      </c>
      <c r="Q11" s="123" t="str">
        <f t="shared" si="1"/>
        <v>0</v>
      </c>
      <c r="U11" s="128" t="s">
        <v>278</v>
      </c>
      <c r="V11" s="129"/>
      <c r="W11" s="129"/>
      <c r="X11" s="129"/>
      <c r="Y11" s="129"/>
      <c r="Z11" s="129"/>
      <c r="AA11" s="129"/>
      <c r="AB11" s="130"/>
    </row>
    <row r="12" spans="1:28" ht="23.25" customHeight="1" x14ac:dyDescent="0.2">
      <c r="U12" s="131" t="s">
        <v>279</v>
      </c>
      <c r="V12" s="132"/>
      <c r="W12" s="132"/>
      <c r="X12" s="132"/>
      <c r="Y12" s="132"/>
      <c r="Z12" s="132"/>
      <c r="AA12" s="132"/>
      <c r="AB12" s="133"/>
    </row>
    <row r="13" spans="1:28" ht="44.25" customHeight="1" x14ac:dyDescent="0.2">
      <c r="B13" s="40" t="s">
        <v>171</v>
      </c>
      <c r="C13" s="40"/>
      <c r="D13" s="40"/>
      <c r="E13" s="40"/>
      <c r="F13" s="40"/>
      <c r="G13" s="40"/>
      <c r="H13" s="40"/>
      <c r="I13" s="40"/>
      <c r="J13" s="134" t="s">
        <v>172</v>
      </c>
      <c r="K13" s="134"/>
      <c r="L13" s="40" t="s">
        <v>173</v>
      </c>
      <c r="M13" s="40"/>
      <c r="N13" s="40"/>
      <c r="O13" s="40"/>
      <c r="P13" s="40"/>
      <c r="Q13" s="40"/>
      <c r="R13" s="40"/>
      <c r="S13" s="40"/>
      <c r="U13" s="48" t="e" vm="15">
        <v>#VALUE!</v>
      </c>
      <c r="V13" s="48"/>
      <c r="W13" s="48"/>
      <c r="X13" s="48"/>
      <c r="Y13" s="48"/>
      <c r="Z13" s="48"/>
      <c r="AA13" s="48"/>
      <c r="AB13" s="48"/>
    </row>
    <row r="14" spans="1:28" ht="14.25" customHeight="1" x14ac:dyDescent="0.2">
      <c r="B14" s="135" t="s">
        <v>261</v>
      </c>
      <c r="C14" s="135"/>
      <c r="D14" s="135"/>
      <c r="E14" s="135"/>
      <c r="F14" s="135"/>
      <c r="G14" s="135"/>
      <c r="H14" s="135"/>
      <c r="I14" s="135"/>
      <c r="J14" s="4"/>
      <c r="K14" s="4"/>
      <c r="L14" s="135" t="s">
        <v>260</v>
      </c>
      <c r="M14" s="135"/>
      <c r="N14" s="135"/>
      <c r="O14" s="135"/>
      <c r="P14" s="135"/>
      <c r="Q14" s="135"/>
      <c r="R14" s="135"/>
      <c r="S14" s="135"/>
      <c r="U14" s="48"/>
      <c r="V14" s="48"/>
      <c r="W14" s="48"/>
      <c r="X14" s="48"/>
      <c r="Y14" s="48"/>
      <c r="Z14" s="48"/>
      <c r="AA14" s="48"/>
      <c r="AB14" s="48"/>
    </row>
    <row r="15" spans="1:28" x14ac:dyDescent="0.2">
      <c r="B15" s="135"/>
      <c r="C15" s="135"/>
      <c r="D15" s="135"/>
      <c r="E15" s="135"/>
      <c r="F15" s="135"/>
      <c r="G15" s="135"/>
      <c r="H15" s="135"/>
      <c r="I15" s="135"/>
      <c r="J15" s="136" t="s">
        <v>174</v>
      </c>
      <c r="K15" s="136" t="s">
        <v>175</v>
      </c>
      <c r="L15" s="135"/>
      <c r="M15" s="135"/>
      <c r="N15" s="135"/>
      <c r="O15" s="135"/>
      <c r="P15" s="135"/>
      <c r="Q15" s="135"/>
      <c r="R15" s="135"/>
      <c r="S15" s="135"/>
      <c r="U15" s="48"/>
      <c r="V15" s="48"/>
      <c r="W15" s="48"/>
      <c r="X15" s="48"/>
      <c r="Y15" s="48"/>
      <c r="Z15" s="48"/>
      <c r="AA15" s="48"/>
      <c r="AB15" s="48"/>
    </row>
    <row r="16" spans="1:28" x14ac:dyDescent="0.2">
      <c r="B16" s="135"/>
      <c r="C16" s="135"/>
      <c r="D16" s="135"/>
      <c r="E16" s="135"/>
      <c r="F16" s="135"/>
      <c r="G16" s="135"/>
      <c r="H16" s="135"/>
      <c r="I16" s="135"/>
      <c r="J16" s="4"/>
      <c r="K16" s="4"/>
      <c r="L16" s="135"/>
      <c r="M16" s="135"/>
      <c r="N16" s="135"/>
      <c r="O16" s="135"/>
      <c r="P16" s="135"/>
      <c r="Q16" s="135"/>
      <c r="R16" s="135"/>
      <c r="S16" s="135"/>
      <c r="U16" s="48"/>
      <c r="V16" s="48"/>
      <c r="W16" s="48"/>
      <c r="X16" s="48"/>
      <c r="Y16" s="48"/>
      <c r="Z16" s="48"/>
      <c r="AA16" s="48"/>
      <c r="AB16" s="48"/>
    </row>
    <row r="17" spans="2:28" x14ac:dyDescent="0.2">
      <c r="B17" s="135"/>
      <c r="C17" s="135"/>
      <c r="D17" s="135"/>
      <c r="E17" s="135"/>
      <c r="F17" s="135"/>
      <c r="G17" s="135"/>
      <c r="H17" s="135"/>
      <c r="I17" s="135"/>
      <c r="J17" s="136" t="s">
        <v>176</v>
      </c>
      <c r="K17" s="136" t="s">
        <v>177</v>
      </c>
      <c r="L17" s="135"/>
      <c r="M17" s="135"/>
      <c r="N17" s="135"/>
      <c r="O17" s="135"/>
      <c r="P17" s="135"/>
      <c r="Q17" s="135"/>
      <c r="R17" s="135"/>
      <c r="S17" s="135"/>
      <c r="U17" s="48"/>
      <c r="V17" s="48"/>
      <c r="W17" s="48"/>
      <c r="X17" s="48"/>
      <c r="Y17" s="48"/>
      <c r="Z17" s="48"/>
      <c r="AA17" s="48"/>
      <c r="AB17" s="48"/>
    </row>
    <row r="18" spans="2:28" x14ac:dyDescent="0.2">
      <c r="B18" s="135"/>
      <c r="C18" s="135"/>
      <c r="D18" s="135"/>
      <c r="E18" s="135"/>
      <c r="F18" s="135"/>
      <c r="G18" s="135"/>
      <c r="H18" s="135"/>
      <c r="I18" s="135"/>
      <c r="J18" s="4"/>
      <c r="K18" s="4"/>
      <c r="L18" s="135"/>
      <c r="M18" s="135"/>
      <c r="N18" s="135"/>
      <c r="O18" s="135"/>
      <c r="P18" s="135"/>
      <c r="Q18" s="135"/>
      <c r="R18" s="135"/>
      <c r="S18" s="135"/>
      <c r="U18" s="48"/>
      <c r="V18" s="48"/>
      <c r="W18" s="48"/>
      <c r="X18" s="48"/>
      <c r="Y18" s="48"/>
      <c r="Z18" s="48"/>
      <c r="AA18" s="48"/>
      <c r="AB18" s="48"/>
    </row>
    <row r="19" spans="2:28" x14ac:dyDescent="0.2">
      <c r="B19" s="135"/>
      <c r="C19" s="135"/>
      <c r="D19" s="135"/>
      <c r="E19" s="135"/>
      <c r="F19" s="135"/>
      <c r="G19" s="135"/>
      <c r="H19" s="135"/>
      <c r="I19" s="135"/>
      <c r="J19" s="136" t="s">
        <v>178</v>
      </c>
      <c r="K19" s="136" t="s">
        <v>179</v>
      </c>
      <c r="L19" s="135"/>
      <c r="M19" s="135"/>
      <c r="N19" s="135"/>
      <c r="O19" s="135"/>
      <c r="P19" s="135"/>
      <c r="Q19" s="135"/>
      <c r="R19" s="135"/>
      <c r="S19" s="135"/>
      <c r="U19" s="48"/>
      <c r="V19" s="48"/>
      <c r="W19" s="48"/>
      <c r="X19" s="48"/>
      <c r="Y19" s="48"/>
      <c r="Z19" s="48"/>
      <c r="AA19" s="48"/>
      <c r="AB19" s="48"/>
    </row>
    <row r="20" spans="2:28" x14ac:dyDescent="0.2">
      <c r="B20" s="135"/>
      <c r="C20" s="135"/>
      <c r="D20" s="135"/>
      <c r="E20" s="135"/>
      <c r="F20" s="135"/>
      <c r="G20" s="135"/>
      <c r="H20" s="135"/>
      <c r="I20" s="135"/>
      <c r="J20" s="4"/>
      <c r="K20" s="4"/>
      <c r="L20" s="135"/>
      <c r="M20" s="135"/>
      <c r="N20" s="135"/>
      <c r="O20" s="135"/>
      <c r="P20" s="135"/>
      <c r="Q20" s="135"/>
      <c r="R20" s="135"/>
      <c r="S20" s="135"/>
      <c r="U20" s="48"/>
      <c r="V20" s="48"/>
      <c r="W20" s="48"/>
      <c r="X20" s="48"/>
      <c r="Y20" s="48"/>
      <c r="Z20" s="48"/>
      <c r="AA20" s="48"/>
      <c r="AB20" s="48"/>
    </row>
    <row r="21" spans="2:28" x14ac:dyDescent="0.2">
      <c r="B21" s="135"/>
      <c r="C21" s="135"/>
      <c r="D21" s="135"/>
      <c r="E21" s="135"/>
      <c r="F21" s="135"/>
      <c r="G21" s="135"/>
      <c r="H21" s="135"/>
      <c r="I21" s="135"/>
      <c r="J21" s="136" t="s">
        <v>180</v>
      </c>
      <c r="K21" s="136" t="s">
        <v>181</v>
      </c>
      <c r="L21" s="135"/>
      <c r="M21" s="135"/>
      <c r="N21" s="135"/>
      <c r="O21" s="135"/>
      <c r="P21" s="135"/>
      <c r="Q21" s="135"/>
      <c r="R21" s="135"/>
      <c r="S21" s="135"/>
      <c r="U21" s="48"/>
      <c r="V21" s="48"/>
      <c r="W21" s="48"/>
      <c r="X21" s="48"/>
      <c r="Y21" s="48"/>
      <c r="Z21" s="48"/>
      <c r="AA21" s="48"/>
      <c r="AB21" s="48"/>
    </row>
    <row r="22" spans="2:28" x14ac:dyDescent="0.2">
      <c r="B22" s="135"/>
      <c r="C22" s="135"/>
      <c r="D22" s="135"/>
      <c r="E22" s="135"/>
      <c r="F22" s="135"/>
      <c r="G22" s="135"/>
      <c r="H22" s="135"/>
      <c r="I22" s="135"/>
      <c r="J22" s="4"/>
      <c r="K22" s="4"/>
      <c r="L22" s="135"/>
      <c r="M22" s="135"/>
      <c r="N22" s="135"/>
      <c r="O22" s="135"/>
      <c r="P22" s="135"/>
      <c r="Q22" s="135"/>
      <c r="R22" s="135"/>
      <c r="S22" s="135"/>
      <c r="U22" s="48"/>
      <c r="V22" s="48"/>
      <c r="W22" s="48"/>
      <c r="X22" s="48"/>
      <c r="Y22" s="48"/>
      <c r="Z22" s="48"/>
      <c r="AA22" s="48"/>
      <c r="AB22" s="48"/>
    </row>
    <row r="23" spans="2:28" x14ac:dyDescent="0.2">
      <c r="B23" s="135"/>
      <c r="C23" s="135"/>
      <c r="D23" s="135"/>
      <c r="E23" s="135"/>
      <c r="F23" s="135"/>
      <c r="G23" s="135"/>
      <c r="H23" s="135"/>
      <c r="I23" s="135"/>
      <c r="J23" s="136" t="s">
        <v>182</v>
      </c>
      <c r="K23" s="136" t="s">
        <v>183</v>
      </c>
      <c r="L23" s="135"/>
      <c r="M23" s="135"/>
      <c r="N23" s="135"/>
      <c r="O23" s="135"/>
      <c r="P23" s="135"/>
      <c r="Q23" s="135"/>
      <c r="R23" s="135"/>
      <c r="S23" s="135"/>
      <c r="U23" s="48"/>
      <c r="V23" s="48"/>
      <c r="W23" s="48"/>
      <c r="X23" s="48"/>
      <c r="Y23" s="48"/>
      <c r="Z23" s="48"/>
      <c r="AA23" s="48"/>
      <c r="AB23" s="48"/>
    </row>
    <row r="24" spans="2:28" x14ac:dyDescent="0.2">
      <c r="B24" s="135"/>
      <c r="C24" s="135"/>
      <c r="D24" s="135"/>
      <c r="E24" s="135"/>
      <c r="F24" s="135"/>
      <c r="G24" s="135"/>
      <c r="H24" s="135"/>
      <c r="I24" s="135"/>
      <c r="J24" s="4"/>
      <c r="K24" s="4"/>
      <c r="L24" s="135"/>
      <c r="M24" s="135"/>
      <c r="N24" s="135"/>
      <c r="O24" s="135"/>
      <c r="P24" s="135"/>
      <c r="Q24" s="135"/>
      <c r="R24" s="135"/>
      <c r="S24" s="135"/>
      <c r="U24" s="48"/>
      <c r="V24" s="48"/>
      <c r="W24" s="48"/>
      <c r="X24" s="48"/>
      <c r="Y24" s="48"/>
      <c r="Z24" s="48"/>
      <c r="AA24" s="48"/>
      <c r="AB24" s="48"/>
    </row>
    <row r="25" spans="2:28" x14ac:dyDescent="0.2">
      <c r="B25" s="135"/>
      <c r="C25" s="135"/>
      <c r="D25" s="135"/>
      <c r="E25" s="135"/>
      <c r="F25" s="135"/>
      <c r="G25" s="135"/>
      <c r="H25" s="135"/>
      <c r="I25" s="135"/>
      <c r="J25" s="136" t="s">
        <v>184</v>
      </c>
      <c r="K25" s="136" t="s">
        <v>185</v>
      </c>
      <c r="L25" s="135"/>
      <c r="M25" s="135"/>
      <c r="N25" s="135"/>
      <c r="O25" s="135"/>
      <c r="P25" s="135"/>
      <c r="Q25" s="135"/>
      <c r="R25" s="135"/>
      <c r="S25" s="135"/>
      <c r="U25" s="48"/>
      <c r="V25" s="48"/>
      <c r="W25" s="48"/>
      <c r="X25" s="48"/>
      <c r="Y25" s="48"/>
      <c r="Z25" s="48"/>
      <c r="AA25" s="48"/>
      <c r="AB25" s="48"/>
    </row>
    <row r="26" spans="2:28" x14ac:dyDescent="0.2">
      <c r="B26" s="135"/>
      <c r="C26" s="135"/>
      <c r="D26" s="135"/>
      <c r="E26" s="135"/>
      <c r="F26" s="135"/>
      <c r="G26" s="135"/>
      <c r="H26" s="135"/>
      <c r="I26" s="135"/>
      <c r="J26" s="4"/>
      <c r="K26" s="4"/>
      <c r="L26" s="135"/>
      <c r="M26" s="135"/>
      <c r="N26" s="135"/>
      <c r="O26" s="135"/>
      <c r="P26" s="135"/>
      <c r="Q26" s="135"/>
      <c r="R26" s="135"/>
      <c r="S26" s="135"/>
      <c r="U26" s="48"/>
      <c r="V26" s="48"/>
      <c r="W26" s="48"/>
      <c r="X26" s="48"/>
      <c r="Y26" s="48"/>
      <c r="Z26" s="48"/>
      <c r="AA26" s="48"/>
      <c r="AB26" s="48"/>
    </row>
    <row r="27" spans="2:28" x14ac:dyDescent="0.2">
      <c r="B27" s="135"/>
      <c r="C27" s="135"/>
      <c r="D27" s="135"/>
      <c r="E27" s="135"/>
      <c r="F27" s="135"/>
      <c r="G27" s="135"/>
      <c r="H27" s="135"/>
      <c r="I27" s="135"/>
      <c r="J27" s="136" t="s">
        <v>186</v>
      </c>
      <c r="K27" s="136" t="s">
        <v>187</v>
      </c>
      <c r="L27" s="135"/>
      <c r="M27" s="135"/>
      <c r="N27" s="135"/>
      <c r="O27" s="135"/>
      <c r="P27" s="135"/>
      <c r="Q27" s="135"/>
      <c r="R27" s="135"/>
      <c r="S27" s="135"/>
      <c r="U27" s="48"/>
      <c r="V27" s="48"/>
      <c r="W27" s="48"/>
      <c r="X27" s="48"/>
      <c r="Y27" s="48"/>
      <c r="Z27" s="48"/>
      <c r="AA27" s="48"/>
      <c r="AB27" s="48"/>
    </row>
    <row r="28" spans="2:28" x14ac:dyDescent="0.2">
      <c r="B28" s="135"/>
      <c r="C28" s="135"/>
      <c r="D28" s="135"/>
      <c r="E28" s="135"/>
      <c r="F28" s="135"/>
      <c r="G28" s="135"/>
      <c r="H28" s="135"/>
      <c r="I28" s="135"/>
      <c r="J28" s="4"/>
      <c r="K28" s="4"/>
      <c r="L28" s="135"/>
      <c r="M28" s="135"/>
      <c r="N28" s="135"/>
      <c r="O28" s="135"/>
      <c r="P28" s="135"/>
      <c r="Q28" s="135"/>
      <c r="R28" s="135"/>
      <c r="S28" s="135"/>
    </row>
    <row r="29" spans="2:28" x14ac:dyDescent="0.2">
      <c r="B29" s="135"/>
      <c r="C29" s="135"/>
      <c r="D29" s="135"/>
      <c r="E29" s="135"/>
      <c r="F29" s="135"/>
      <c r="G29" s="135"/>
      <c r="H29" s="135"/>
      <c r="I29" s="135"/>
      <c r="J29" s="136" t="s">
        <v>188</v>
      </c>
      <c r="K29" s="136" t="s">
        <v>189</v>
      </c>
      <c r="L29" s="135"/>
      <c r="M29" s="135"/>
      <c r="N29" s="135"/>
      <c r="O29" s="135"/>
      <c r="P29" s="135"/>
      <c r="Q29" s="135"/>
      <c r="R29" s="135"/>
      <c r="S29" s="135"/>
    </row>
    <row r="30" spans="2:28" x14ac:dyDescent="0.2">
      <c r="B30" s="135"/>
      <c r="C30" s="135"/>
      <c r="D30" s="135"/>
      <c r="E30" s="135"/>
      <c r="F30" s="135"/>
      <c r="G30" s="135"/>
      <c r="H30" s="135"/>
      <c r="I30" s="135"/>
      <c r="J30" s="4"/>
      <c r="K30" s="4"/>
      <c r="L30" s="135"/>
      <c r="M30" s="135"/>
      <c r="N30" s="135"/>
      <c r="O30" s="135"/>
      <c r="P30" s="135"/>
      <c r="Q30" s="135"/>
      <c r="R30" s="135"/>
      <c r="S30" s="135"/>
    </row>
    <row r="31" spans="2:28" x14ac:dyDescent="0.2">
      <c r="B31" s="135"/>
      <c r="C31" s="135"/>
      <c r="D31" s="135"/>
      <c r="E31" s="135"/>
      <c r="F31" s="135"/>
      <c r="G31" s="135"/>
      <c r="H31" s="135"/>
      <c r="I31" s="135"/>
      <c r="J31" s="136" t="s">
        <v>190</v>
      </c>
      <c r="K31" s="136" t="s">
        <v>191</v>
      </c>
      <c r="L31" s="135"/>
      <c r="M31" s="135"/>
      <c r="N31" s="135"/>
      <c r="O31" s="135"/>
      <c r="P31" s="135"/>
      <c r="Q31" s="135"/>
      <c r="R31" s="135"/>
      <c r="S31" s="135"/>
    </row>
    <row r="32" spans="2:28" x14ac:dyDescent="0.2">
      <c r="B32" s="135"/>
      <c r="C32" s="135"/>
      <c r="D32" s="135"/>
      <c r="E32" s="135"/>
      <c r="F32" s="135"/>
      <c r="G32" s="135"/>
      <c r="H32" s="135"/>
      <c r="I32" s="135"/>
      <c r="J32" s="4"/>
      <c r="K32" s="4"/>
      <c r="L32" s="135"/>
      <c r="M32" s="135"/>
      <c r="N32" s="135"/>
      <c r="O32" s="135"/>
      <c r="P32" s="135"/>
      <c r="Q32" s="135"/>
      <c r="R32" s="135"/>
      <c r="S32" s="135"/>
    </row>
    <row r="33" spans="2:19" x14ac:dyDescent="0.2">
      <c r="B33" s="135"/>
      <c r="C33" s="135"/>
      <c r="D33" s="135"/>
      <c r="E33" s="135"/>
      <c r="F33" s="135"/>
      <c r="G33" s="135"/>
      <c r="H33" s="135"/>
      <c r="I33" s="135"/>
      <c r="J33" s="4"/>
      <c r="K33" s="4"/>
      <c r="L33" s="135"/>
      <c r="M33" s="135"/>
      <c r="N33" s="135"/>
      <c r="O33" s="135"/>
      <c r="P33" s="135"/>
      <c r="Q33" s="135"/>
      <c r="R33" s="135"/>
      <c r="S33" s="135"/>
    </row>
    <row r="34" spans="2:19" x14ac:dyDescent="0.2">
      <c r="B34" s="135"/>
      <c r="C34" s="135"/>
      <c r="D34" s="135"/>
      <c r="E34" s="135"/>
      <c r="F34" s="135"/>
      <c r="G34" s="135"/>
      <c r="H34" s="135"/>
      <c r="I34" s="135"/>
      <c r="J34" s="4"/>
      <c r="K34" s="4"/>
      <c r="L34" s="135"/>
      <c r="M34" s="135"/>
      <c r="N34" s="135"/>
      <c r="O34" s="135"/>
      <c r="P34" s="135"/>
      <c r="Q34" s="135"/>
      <c r="R34" s="135"/>
      <c r="S34" s="135"/>
    </row>
  </sheetData>
  <mergeCells count="18">
    <mergeCell ref="U13:AB27"/>
    <mergeCell ref="A1:I1"/>
    <mergeCell ref="K2:L3"/>
    <mergeCell ref="K5:L5"/>
    <mergeCell ref="B10:I10"/>
    <mergeCell ref="B11:I11"/>
    <mergeCell ref="C2:E2"/>
    <mergeCell ref="C4:E4"/>
    <mergeCell ref="C6:E6"/>
    <mergeCell ref="K7:L8"/>
    <mergeCell ref="B13:I13"/>
    <mergeCell ref="U11:AB11"/>
    <mergeCell ref="U12:AB12"/>
    <mergeCell ref="J13:K13"/>
    <mergeCell ref="L14:S34"/>
    <mergeCell ref="B14:I34"/>
    <mergeCell ref="L13:S13"/>
    <mergeCell ref="M7:Q7"/>
  </mergeCells>
  <phoneticPr fontId="1" type="noConversion"/>
  <conditionalFormatting sqref="C2 B3 F3 C4 B5 F5 C6 H6">
    <cfRule type="cellIs" dxfId="0" priority="1" operator="equal">
      <formula>0</formula>
    </cfRule>
  </conditionalFormatting>
  <hyperlinks>
    <hyperlink ref="U12" r:id="rId1" xr:uid="{2257F209-B9AB-4134-9178-43D16B54DA3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D24A-A167-4C46-8C7C-849F06690659}">
  <dimension ref="A1:C6"/>
  <sheetViews>
    <sheetView tabSelected="1" workbookViewId="0">
      <selection activeCell="C6" sqref="C6"/>
    </sheetView>
  </sheetViews>
  <sheetFormatPr defaultColWidth="11.5" defaultRowHeight="28.5" customHeight="1" x14ac:dyDescent="0.2"/>
  <cols>
    <col min="1" max="1" width="11.5" style="2"/>
    <col min="2" max="2" width="12.5" style="2" bestFit="1" customWidth="1"/>
    <col min="3" max="3" width="28" style="95" bestFit="1" customWidth="1"/>
    <col min="4" max="16384" width="11.5" style="2"/>
  </cols>
  <sheetData>
    <row r="1" spans="1:3" ht="28.5" customHeight="1" x14ac:dyDescent="0.2">
      <c r="A1" s="84" t="s">
        <v>262</v>
      </c>
      <c r="B1" s="84"/>
      <c r="C1" s="84"/>
    </row>
    <row r="2" spans="1:3" ht="28.5" customHeight="1" x14ac:dyDescent="0.2">
      <c r="A2" s="2" t="s">
        <v>263</v>
      </c>
      <c r="B2" s="2" t="s">
        <v>264</v>
      </c>
      <c r="C2" s="94" t="s">
        <v>267</v>
      </c>
    </row>
    <row r="3" spans="1:3" ht="28.5" customHeight="1" x14ac:dyDescent="0.2">
      <c r="A3" s="2" t="s">
        <v>265</v>
      </c>
      <c r="B3" s="39">
        <v>45269</v>
      </c>
      <c r="C3" s="95" t="s">
        <v>266</v>
      </c>
    </row>
    <row r="4" spans="1:3" ht="28.5" customHeight="1" x14ac:dyDescent="0.2">
      <c r="A4" s="2" t="s">
        <v>269</v>
      </c>
      <c r="B4" s="39">
        <v>45269</v>
      </c>
      <c r="C4" s="95" t="s">
        <v>268</v>
      </c>
    </row>
    <row r="5" spans="1:3" ht="28.5" customHeight="1" x14ac:dyDescent="0.2">
      <c r="B5" s="39">
        <v>45270</v>
      </c>
      <c r="C5" s="94" t="s">
        <v>300</v>
      </c>
    </row>
    <row r="6" spans="1:3" ht="28.5" customHeight="1" x14ac:dyDescent="0.2">
      <c r="A6" s="2" t="s">
        <v>301</v>
      </c>
      <c r="B6" s="39">
        <v>45270</v>
      </c>
      <c r="C6" s="97" t="s">
        <v>302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引脚查询</vt:lpstr>
      <vt:lpstr>ADC计算器</vt:lpstr>
      <vt:lpstr>数码显示计算器</vt:lpstr>
      <vt:lpstr>更新日志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RISVOL WIL</cp:lastModifiedBy>
  <dcterms:created xsi:type="dcterms:W3CDTF">2015-06-05T18:19:34Z</dcterms:created>
  <dcterms:modified xsi:type="dcterms:W3CDTF">2023-12-09T19:59:55Z</dcterms:modified>
</cp:coreProperties>
</file>